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9040" windowHeight="16440"/>
  </bookViews>
  <sheets>
    <sheet name="Rekapitulace stavby" sheetId="1" r:id="rId1"/>
    <sheet name="17_2017_01 - SO 04.1 Vodo..." sheetId="2" r:id="rId2"/>
    <sheet name="Pokyny pro vyplnění" sheetId="3" r:id="rId3"/>
  </sheets>
  <definedNames>
    <definedName name="_xlnm._FilterDatabase" localSheetId="1" hidden="1">'17_2017_01 - SO 04.1 Vodo...'!$C$82:$K$157</definedName>
    <definedName name="_xlnm.Print_Titles" localSheetId="1">'17_2017_01 - SO 04.1 Vodo...'!$82:$82</definedName>
    <definedName name="_xlnm.Print_Titles" localSheetId="0">'Rekapitulace stavby'!$49:$49</definedName>
    <definedName name="_xlnm.Print_Area" localSheetId="1">'17_2017_01 - SO 04.1 Vodo...'!$C$4:$J$36,'17_2017_01 - SO 04.1 Vodo...'!$C$42:$J$64,'17_2017_01 - SO 04.1 Vodo...'!$C$70:$K$157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J152" i="2"/>
  <c r="J144"/>
  <c r="AY52" i="1" l="1"/>
  <c r="AX52"/>
  <c r="BI157" i="2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R150" s="1"/>
  <c r="P153"/>
  <c r="BK153"/>
  <c r="J153"/>
  <c r="BE153"/>
  <c r="BI152"/>
  <c r="BH152"/>
  <c r="BG152"/>
  <c r="BF152"/>
  <c r="T152"/>
  <c r="R152"/>
  <c r="P152"/>
  <c r="BK152"/>
  <c r="BK150" s="1"/>
  <c r="J150" s="1"/>
  <c r="J63" s="1"/>
  <c r="BE152"/>
  <c r="BI151"/>
  <c r="BH151"/>
  <c r="BG151"/>
  <c r="BF151"/>
  <c r="T151"/>
  <c r="T150"/>
  <c r="R151"/>
  <c r="P151"/>
  <c r="P150"/>
  <c r="BK151"/>
  <c r="J151"/>
  <c r="BE151" s="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BK141" s="1"/>
  <c r="BE144"/>
  <c r="BI143"/>
  <c r="BH143"/>
  <c r="BG143"/>
  <c r="BF143"/>
  <c r="T143"/>
  <c r="T141" s="1"/>
  <c r="T140" s="1"/>
  <c r="R143"/>
  <c r="P143"/>
  <c r="BK143"/>
  <c r="J143"/>
  <c r="BE143" s="1"/>
  <c r="BI142"/>
  <c r="BH142"/>
  <c r="BG142"/>
  <c r="BF142"/>
  <c r="T142"/>
  <c r="R142"/>
  <c r="R141" s="1"/>
  <c r="P142"/>
  <c r="P141"/>
  <c r="P140" s="1"/>
  <c r="BK142"/>
  <c r="J142"/>
  <c r="BE142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P132" s="1"/>
  <c r="BK137"/>
  <c r="J137"/>
  <c r="BE137"/>
  <c r="BI135"/>
  <c r="BH135"/>
  <c r="BG135"/>
  <c r="BF135"/>
  <c r="T135"/>
  <c r="T132" s="1"/>
  <c r="R135"/>
  <c r="P135"/>
  <c r="BK135"/>
  <c r="J135"/>
  <c r="BE135"/>
  <c r="BI133"/>
  <c r="BH133"/>
  <c r="BG133"/>
  <c r="BF133"/>
  <c r="T133"/>
  <c r="R133"/>
  <c r="R132"/>
  <c r="P133"/>
  <c r="BK133"/>
  <c r="BK132"/>
  <c r="J132" s="1"/>
  <c r="J60" s="1"/>
  <c r="J133"/>
  <c r="BE133"/>
  <c r="BI131"/>
  <c r="BH131"/>
  <c r="BG131"/>
  <c r="BF131"/>
  <c r="T131"/>
  <c r="R131"/>
  <c r="P131"/>
  <c r="P127" s="1"/>
  <c r="BK131"/>
  <c r="J131"/>
  <c r="BE131"/>
  <c r="BI130"/>
  <c r="BH130"/>
  <c r="BG130"/>
  <c r="BF130"/>
  <c r="T130"/>
  <c r="T127" s="1"/>
  <c r="R130"/>
  <c r="P130"/>
  <c r="BK130"/>
  <c r="J130"/>
  <c r="BE130"/>
  <c r="BI128"/>
  <c r="BH128"/>
  <c r="BG128"/>
  <c r="BF128"/>
  <c r="T128"/>
  <c r="R128"/>
  <c r="R127"/>
  <c r="P128"/>
  <c r="BK128"/>
  <c r="BK127"/>
  <c r="J127" s="1"/>
  <c r="J59" s="1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 s="1"/>
  <c r="BI86"/>
  <c r="BH86"/>
  <c r="BG86"/>
  <c r="BF86"/>
  <c r="T86"/>
  <c r="T85"/>
  <c r="T84" s="1"/>
  <c r="T83" s="1"/>
  <c r="R86"/>
  <c r="R85"/>
  <c r="P86"/>
  <c r="P85"/>
  <c r="P84" s="1"/>
  <c r="P83" s="1"/>
  <c r="AU52" i="1" s="1"/>
  <c r="AU51" s="1"/>
  <c r="BK86" i="2"/>
  <c r="J86"/>
  <c r="BE86"/>
  <c r="J79"/>
  <c r="F79"/>
  <c r="F77"/>
  <c r="E75"/>
  <c r="J51"/>
  <c r="F51"/>
  <c r="F49"/>
  <c r="E47"/>
  <c r="J18"/>
  <c r="E18"/>
  <c r="F80" s="1"/>
  <c r="J17"/>
  <c r="J12"/>
  <c r="J77" s="1"/>
  <c r="E7"/>
  <c r="E45" s="1"/>
  <c r="E73"/>
  <c r="AS51" i="1"/>
  <c r="L47"/>
  <c r="AM46"/>
  <c r="L46"/>
  <c r="AM44"/>
  <c r="L44"/>
  <c r="L42"/>
  <c r="L41"/>
  <c r="F32" i="2" l="1"/>
  <c r="BB52" i="1" s="1"/>
  <c r="BB51" s="1"/>
  <c r="AX51" s="1"/>
  <c r="F34" i="2"/>
  <c r="BD52" i="1" s="1"/>
  <c r="BD51" s="1"/>
  <c r="W30" s="1"/>
  <c r="F30" i="2"/>
  <c r="AZ52" i="1" s="1"/>
  <c r="AZ51" s="1"/>
  <c r="AV51" s="1"/>
  <c r="J30" i="2"/>
  <c r="AV52" i="1" s="1"/>
  <c r="F33" i="2"/>
  <c r="BC52" i="1" s="1"/>
  <c r="BC51" s="1"/>
  <c r="AY51" s="1"/>
  <c r="BK85" i="2"/>
  <c r="F31"/>
  <c r="BA52" i="1" s="1"/>
  <c r="BA51" s="1"/>
  <c r="AW51" s="1"/>
  <c r="AK27" s="1"/>
  <c r="J31" i="2"/>
  <c r="AW52" i="1" s="1"/>
  <c r="BK140" i="2"/>
  <c r="J140" s="1"/>
  <c r="J61" s="1"/>
  <c r="J141"/>
  <c r="J62" s="1"/>
  <c r="R84"/>
  <c r="R83" s="1"/>
  <c r="R140"/>
  <c r="J49"/>
  <c r="F52"/>
  <c r="BK84" l="1"/>
  <c r="J84" s="1"/>
  <c r="J57" s="1"/>
  <c r="AT52" i="1"/>
  <c r="W28"/>
  <c r="W27"/>
  <c r="W26"/>
  <c r="J85" i="2"/>
  <c r="J58" s="1"/>
  <c r="W29" i="1"/>
  <c r="AK26"/>
  <c r="AT51"/>
  <c r="BK83" i="2" l="1"/>
  <c r="J83" s="1"/>
  <c r="J27" s="1"/>
  <c r="J56" l="1"/>
  <c r="AG52" i="1"/>
  <c r="BE52" s="1"/>
  <c r="J36" i="2"/>
  <c r="AG51" i="1" l="1"/>
  <c r="AN52"/>
  <c r="AN51" l="1"/>
  <c r="AK23"/>
  <c r="AK32" s="1"/>
</calcChain>
</file>

<file path=xl/sharedStrings.xml><?xml version="1.0" encoding="utf-8"?>
<sst xmlns="http://schemas.openxmlformats.org/spreadsheetml/2006/main" count="1609" uniqueCount="504">
  <si>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</si>
  <si>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</si>
  <si>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</si>
  <si>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</si>
  <si>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</si>
  <si>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</si>
  <si>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</si>
  <si>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{51c86273-78e5-4bfd-9944-0fa453b80e24}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</si>
  <si>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</si>
  <si>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</si>
  <si>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</si>
  <si>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</si>
  <si>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</si>
  <si>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</si>
  <si>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</si>
  <si>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</si>
  <si>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</si>
  <si>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17_2017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</si>
  <si>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</si>
  <si>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</si>
  <si>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Svojsíkova, SO 04.1 Vodovodní řad</t>
  </si>
  <si>
    <t>KSO:</t>
  </si>
  <si>
    <t>CC-CZ:</t>
  </si>
  <si>
    <t>Místo:</t>
  </si>
  <si>
    <t>Český Těšín</t>
  </si>
  <si>
    <t>Datum:</t>
  </si>
  <si>
    <t>10.11.2017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</si>
  <si>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</si>
  <si>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</si>
  <si>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</si>
  <si>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</si>
  <si>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</si>
  <si>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</si>
  <si>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</si>
  <si>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15497551</t>
  </si>
  <si>
    <t>Ing. Renata Fuková</t>
  </si>
  <si>
    <t>CZ5855251743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</si>
  <si>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</si>
  <si>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</si>
  <si>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</si>
  <si>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</si>
  <si>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</si>
  <si>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</si>
  <si>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</si>
  <si>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</si>
  <si>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</si>
  <si>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</si>
  <si>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</si>
  <si>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</si>
  <si>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</si>
  <si>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</si>
  <si>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</si>
  <si>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</si>
  <si>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</si>
  <si>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</si>
  <si>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</si>
  <si>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</si>
  <si>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</si>
  <si>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</si>
  <si>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</si>
  <si>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</si>
  <si>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</si>
  <si>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</si>
  <si>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</si>
  <si>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</si>
  <si>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</si>
  <si>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</si>
  <si>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</si>
  <si>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</si>
  <si>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</si>
  <si>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</si>
  <si>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</si>
  <si>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</si>
  <si>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</si>
  <si>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</si>
  <si>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</si>
  <si>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</si>
  <si>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</si>
  <si>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17_2017_01</t>
  </si>
  <si>
    <t>SO 04.1 Vodovodní řad</t>
  </si>
  <si>
    <t>STA</t>
  </si>
  <si>
    <t>1</t>
  </si>
  <si>
    <t>{782350da-c7b5-4144-ab79-459e6231a87f}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</si>
  <si>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</si>
  <si>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</si>
  <si>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</si>
  <si>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</si>
  <si>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</si>
  <si>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</si>
  <si>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</si>
  <si>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</si>
  <si>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17_2017_01 - SO 04.1 Vodovodní řad</t>
  </si>
  <si>
    <t>Český těšín</t>
  </si>
  <si>
    <t>Město Rožnov pod Radhoštěm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</si>
  <si>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</si>
  <si>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</si>
  <si>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</si>
  <si>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</si>
  <si>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</si>
  <si>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</si>
  <si>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</si>
  <si>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21 - Zakládání - úprava podloží a základové spáry, zlepšování vlastností hornin</t>
  </si>
  <si>
    <t xml:space="preserve">    4 - Vodorovné konstrukce</t>
  </si>
  <si>
    <t xml:space="preserve">    8 - Trubní vedení</t>
  </si>
  <si>
    <t xml:space="preserve">      85 - Potrubí z trub litinových</t>
  </si>
  <si>
    <t xml:space="preserve">      89 - Trubní vedení - ostatní konstrukce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</si>
  <si>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</si>
  <si>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</si>
  <si>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</si>
  <si>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</si>
  <si>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</si>
  <si>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</si>
  <si>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</si>
  <si>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</si>
  <si>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</si>
  <si>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</si>
  <si>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</si>
  <si>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</si>
  <si>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</si>
  <si>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</si>
  <si>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</si>
  <si>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</si>
  <si>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</si>
  <si>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</si>
  <si>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</si>
  <si>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</si>
  <si>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</si>
  <si>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</si>
  <si>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</si>
  <si>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-1134559174</t>
  </si>
  <si>
    <t>VV</t>
  </si>
  <si>
    <t>30*8</t>
  </si>
  <si>
    <t>115101301</t>
  </si>
  <si>
    <t>Pohotovost čerpací soupravy pro dopravní výšku do 10 m přítok do 500 l/min</t>
  </si>
  <si>
    <t>den</t>
  </si>
  <si>
    <t>1879699138</t>
  </si>
  <si>
    <t>3</t>
  </si>
  <si>
    <t>119001421</t>
  </si>
  <si>
    <t>Dočasné zajištění kabelů a kabelových tratí ze 3 volně ložených kabelů</t>
  </si>
  <si>
    <t>m</t>
  </si>
  <si>
    <t>2142076072</t>
  </si>
  <si>
    <t>132201201</t>
  </si>
  <si>
    <t>Hloubení rýh š do 2000 mm v hornině tř. 3 objemu do 100 m3</t>
  </si>
  <si>
    <t>m3</t>
  </si>
  <si>
    <t>-755256884</t>
  </si>
  <si>
    <t>54,70*1,00*1,55</t>
  </si>
  <si>
    <t>5</t>
  </si>
  <si>
    <t>132201209</t>
  </si>
  <si>
    <t>Příplatek za lepivost k hloubení rýh š do 2000 mm v hornině tř. 3</t>
  </si>
  <si>
    <t>-1563702321</t>
  </si>
  <si>
    <t>84,785*0,5</t>
  </si>
  <si>
    <t>6</t>
  </si>
  <si>
    <t>151101101</t>
  </si>
  <si>
    <t>Zřízení příložného pažení a rozepření stěn rýh hl do 2 m</t>
  </si>
  <si>
    <t>m2</t>
  </si>
  <si>
    <t>100871564</t>
  </si>
  <si>
    <t>54,70*1,50*2</t>
  </si>
  <si>
    <t>7</t>
  </si>
  <si>
    <t>151101111</t>
  </si>
  <si>
    <t>Odstranění příložného pažení a rozepření stěn rýh hl do 2 m</t>
  </si>
  <si>
    <t>1566207046</t>
  </si>
  <si>
    <t>8</t>
  </si>
  <si>
    <t>161101101</t>
  </si>
  <si>
    <t>Svislé přemístění výkopku z horniny tř. 1 až 4 hl výkopu do 2,5 m</t>
  </si>
  <si>
    <t>-135575711</t>
  </si>
  <si>
    <t>9</t>
  </si>
  <si>
    <t>162701105</t>
  </si>
  <si>
    <t>Vodorovné přemístění do 10000 m výkopku/sypaniny z horniny tř. 1 až 4</t>
  </si>
  <si>
    <t>320615044</t>
  </si>
  <si>
    <t>84,785</t>
  </si>
  <si>
    <t>celkový výkopek</t>
  </si>
  <si>
    <t>-12,90*1,00*1,50</t>
  </si>
  <si>
    <t>zpětný zásyp v zeleni</t>
  </si>
  <si>
    <t>Součet</t>
  </si>
  <si>
    <t>10</t>
  </si>
  <si>
    <t>167101102</t>
  </si>
  <si>
    <t>Nakládání výkopku z hornin tř. 1 až 4 přes 100 m3</t>
  </si>
  <si>
    <t>1591887869</t>
  </si>
  <si>
    <t>11</t>
  </si>
  <si>
    <t>171201201</t>
  </si>
  <si>
    <t>Uložení sypaniny na skládky</t>
  </si>
  <si>
    <t>1151063358</t>
  </si>
  <si>
    <t>12</t>
  </si>
  <si>
    <t>171201211</t>
  </si>
  <si>
    <t>Poplatek za uložení odpadu ze sypaniny na skládce (skládkovné)</t>
  </si>
  <si>
    <t>t</t>
  </si>
  <si>
    <t>-1081840371</t>
  </si>
  <si>
    <t>65,435*1,9</t>
  </si>
  <si>
    <t>13</t>
  </si>
  <si>
    <t>174101101</t>
  </si>
  <si>
    <t>Zásyp jam, šachet rýh nebo kolem objektů sypaninou se zhutněním</t>
  </si>
  <si>
    <t>1388133730</t>
  </si>
  <si>
    <t>zásyp zeminou</t>
  </si>
  <si>
    <t>-54,70*1,00*0,75</t>
  </si>
  <si>
    <t xml:space="preserve">obsyp potrubí </t>
  </si>
  <si>
    <t>14</t>
  </si>
  <si>
    <t>M</t>
  </si>
  <si>
    <t>583439630</t>
  </si>
  <si>
    <t xml:space="preserve">kamenivo drcené  frakce 32-63 </t>
  </si>
  <si>
    <t>-881875120</t>
  </si>
  <si>
    <t>24,410*1,95</t>
  </si>
  <si>
    <t>174201101</t>
  </si>
  <si>
    <t>Zásyp jam, šachet rýh nebo kolem objektů sypaninou bez zhutnění</t>
  </si>
  <si>
    <t>-1576099363</t>
  </si>
  <si>
    <t>12,90*1,00*1,50</t>
  </si>
  <si>
    <t>16</t>
  </si>
  <si>
    <t>175151101</t>
  </si>
  <si>
    <t>Obsypání potrubí strojně sypaninou bez prohození se zhutněním, uloženou do 3 m</t>
  </si>
  <si>
    <t>-109177547</t>
  </si>
  <si>
    <t>54,70*1,00*0,60</t>
  </si>
  <si>
    <t>17</t>
  </si>
  <si>
    <t>583373020</t>
  </si>
  <si>
    <t>štěrkopísek frakce 0-16</t>
  </si>
  <si>
    <t>78594700</t>
  </si>
  <si>
    <t>32,82*2,05</t>
  </si>
  <si>
    <t>18</t>
  </si>
  <si>
    <t>174120000</t>
  </si>
  <si>
    <t>Zkoušky hutnění násypů a zásypů</t>
  </si>
  <si>
    <t>kus</t>
  </si>
  <si>
    <t>295036023</t>
  </si>
  <si>
    <t>19</t>
  </si>
  <si>
    <t>9982251R</t>
  </si>
  <si>
    <t>Přesun hmot sypkých</t>
  </si>
  <si>
    <t>-522612984</t>
  </si>
  <si>
    <t>Zakládání - úprava podloží a základové spáry, zlepšování vlastností hornin</t>
  </si>
  <si>
    <t>20</t>
  </si>
  <si>
    <t>212572121</t>
  </si>
  <si>
    <t>Lože pro trativody z kameniva drobného těženého</t>
  </si>
  <si>
    <t>1788559928</t>
  </si>
  <si>
    <t>54,70*0,50*0,30</t>
  </si>
  <si>
    <t>212755214</t>
  </si>
  <si>
    <t>Trativody z drenážních trubek plastových flexibilních D 100 mm bez lože</t>
  </si>
  <si>
    <t>369737673</t>
  </si>
  <si>
    <t>22</t>
  </si>
  <si>
    <t>1843346855</t>
  </si>
  <si>
    <t>Vodorovné konstrukce</t>
  </si>
  <si>
    <t>23</t>
  </si>
  <si>
    <t>451573111</t>
  </si>
  <si>
    <t>Lože a osyp potrubí otevřený výkop z písku žlutého  fr.0,1-5mm</t>
  </si>
  <si>
    <t>842607858</t>
  </si>
  <si>
    <t>54,70*1,00*0,15</t>
  </si>
  <si>
    <t>24</t>
  </si>
  <si>
    <t>452313121</t>
  </si>
  <si>
    <t>Podkladní bloky z betonu prostého tř. C 8/10 otevřený výkop</t>
  </si>
  <si>
    <t>-424829471</t>
  </si>
  <si>
    <t>3*0,50*0,50*0,50</t>
  </si>
  <si>
    <t>25</t>
  </si>
  <si>
    <t>452353101</t>
  </si>
  <si>
    <t>Bednění podkladních bloků otevřený výkop</t>
  </si>
  <si>
    <t>-2118644688</t>
  </si>
  <si>
    <t>3*0,5*0,5*4</t>
  </si>
  <si>
    <t>26</t>
  </si>
  <si>
    <t>998225113R</t>
  </si>
  <si>
    <t>Přesun hmot pro podkladní konstrukce</t>
  </si>
  <si>
    <t>2086131009</t>
  </si>
  <si>
    <t>Trubní vedení</t>
  </si>
  <si>
    <t>85</t>
  </si>
  <si>
    <t>Potrubí z trub litinových</t>
  </si>
  <si>
    <t>27</t>
  </si>
  <si>
    <t>851371131</t>
  </si>
  <si>
    <t>Montáž potrubí z trub litinových hrdlových s integrovaným těsněním otevřený výkop DN 300</t>
  </si>
  <si>
    <t>-1141041059</t>
  </si>
  <si>
    <t>28</t>
  </si>
  <si>
    <t>552R1</t>
  </si>
  <si>
    <t>trouba hrdlová z tvárné litiny s cementovou výstelkou, spoje jištěné proti posunu, DN300, dl. 6m</t>
  </si>
  <si>
    <t>1205807174</t>
  </si>
  <si>
    <t>29</t>
  </si>
  <si>
    <t>857371131</t>
  </si>
  <si>
    <t>Montáž litinových tvarovek jednoosých hrdlových otevřený výkop s integrovaným těsněním DN 300</t>
  </si>
  <si>
    <t>1645113732</t>
  </si>
  <si>
    <t>30</t>
  </si>
  <si>
    <t>552539460</t>
  </si>
  <si>
    <t>koleno hrdlové spoj TYTON z tvárné litiny,práškový epoxid, tl.250µm MMK-kus DN 300-45°, spoje jištěné proti posunu</t>
  </si>
  <si>
    <t>1360415955</t>
  </si>
  <si>
    <t>31</t>
  </si>
  <si>
    <t>857372122</t>
  </si>
  <si>
    <t>Montáž litinových tvarovek jednoosých přírubových otevřený výkop DN 300</t>
  </si>
  <si>
    <t>322564528</t>
  </si>
  <si>
    <t>32</t>
  </si>
  <si>
    <t>552534950</t>
  </si>
  <si>
    <t>tvarovka přírubová litinová s hladkým koncem,práškový epoxid, tl.250µm F-kus DN 300 mm</t>
  </si>
  <si>
    <t>-1636866456</t>
  </si>
  <si>
    <t>33</t>
  </si>
  <si>
    <t>552R2</t>
  </si>
  <si>
    <t xml:space="preserve">příruba Hawle DN 300, jištěná proti posunu </t>
  </si>
  <si>
    <t>2007751004</t>
  </si>
  <si>
    <t>34</t>
  </si>
  <si>
    <t>998273101</t>
  </si>
  <si>
    <t>Přesun hmot pro trubní vedení z trub litinových otevřený výkop</t>
  </si>
  <si>
    <t>-995961654</t>
  </si>
  <si>
    <t>89</t>
  </si>
  <si>
    <t>Trubní vedení - ostatní konstrukce</t>
  </si>
  <si>
    <t>35</t>
  </si>
  <si>
    <t>892383122</t>
  </si>
  <si>
    <t>Proplach a dezinfekce vodovodního potrubí DN 250, DN 300 nebo 350</t>
  </si>
  <si>
    <t>-1415727917</t>
  </si>
  <si>
    <t>36</t>
  </si>
  <si>
    <t>892273-R</t>
  </si>
  <si>
    <t>Poplatek za rozbory vody</t>
  </si>
  <si>
    <t>1787532959</t>
  </si>
  <si>
    <t>37</t>
  </si>
  <si>
    <t>892381111</t>
  </si>
  <si>
    <t>Tlaková zkouška vodou potrubí DN 250, DN 300 nebo 350</t>
  </si>
  <si>
    <t>993852638</t>
  </si>
  <si>
    <t>38</t>
  </si>
  <si>
    <t>892372111</t>
  </si>
  <si>
    <t>Zabezpečení konců potrubí DN do 300 při tlakových zkouškách vodou</t>
  </si>
  <si>
    <t>-997248392</t>
  </si>
  <si>
    <t>39</t>
  </si>
  <si>
    <t>8997211.R</t>
  </si>
  <si>
    <t>Signalizační vodič DN nad 150 mm - Cu 4mm2</t>
  </si>
  <si>
    <t>-625439951</t>
  </si>
  <si>
    <t>40</t>
  </si>
  <si>
    <t>899722114</t>
  </si>
  <si>
    <t>Krytí potrubí z plastů výstražnou fólií z PVC (bílá barva) š 40 cm</t>
  </si>
  <si>
    <t>-1411555213</t>
  </si>
  <si>
    <t>41</t>
  </si>
  <si>
    <t>998276101</t>
  </si>
  <si>
    <t>Přesun hmot pro trubní vedení z trub z plastických hmot otevřený výkop</t>
  </si>
  <si>
    <t>-1713410112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</si>
  <si>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</si>
  <si>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</si>
  <si>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</si>
  <si>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</si>
  <si>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</si>
  <si>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</si>
  <si>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</si>
  <si>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</si>
  <si>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</si>
  <si>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</si>
  <si>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</si>
  <si>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</si>
  <si>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</si>
  <si>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</si>
  <si>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</si>
  <si>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</si>
  <si>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</si>
  <si>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</si>
  <si>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</si>
  <si>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</si>
  <si>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</si>
  <si>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</si>
  <si>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</si>
  <si>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</si>
  <si>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</si>
  <si>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</si>
  <si>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</si>
  <si>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</si>
  <si>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</si>
  <si>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</si>
  <si>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</si>
  <si>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</si>
  <si>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</si>
  <si>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</si>
  <si>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</si>
  <si>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</si>
  <si>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</si>
  <si>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</si>
  <si>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</si>
  <si>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</si>
  <si>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</si>
  <si>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</si>
  <si>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</si>
  <si>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</si>
  <si>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</si>
  <si>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</si>
  <si>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</si>
  <si>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</si>
  <si>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</si>
  <si>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</si>
  <si>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</si>
  <si>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</si>
  <si>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</si>
  <si>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</si>
  <si>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</si>
  <si>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</si>
  <si>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</si>
  <si>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</si>
  <si>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</si>
  <si>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</si>
  <si>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</si>
  <si>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</si>
  <si>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</si>
  <si>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</si>
  <si>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</si>
  <si>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</si>
  <si>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</si>
  <si>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</si>
  <si>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</si>
  <si>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</si>
  <si>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</si>
  <si>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</si>
  <si>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</si>
  <si>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</si>
  <si>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</si>
  <si>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</si>
  <si>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</si>
  <si>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</si>
  <si>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</si>
  <si>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</si>
  <si>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</si>
  <si>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</si>
  <si>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</si>
  <si>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</si>
  <si>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</si>
  <si>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</si>
  <si>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</si>
  <si>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</si>
  <si>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</si>
  <si>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</si>
  <si>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</si>
  <si>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</si>
  <si>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</si>
  <si>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</si>
  <si>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</si>
  <si>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</si>
  <si>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</si>
  <si>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</si>
  <si>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</si>
  <si>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</si>
  <si>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</si>
  <si>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</si>
  <si>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</si>
  <si>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</si>
  <si>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</si>
  <si>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</si>
  <si>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</si>
  <si>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</si>
  <si>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</si>
  <si>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</si>
  <si>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</si>
  <si>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</si>
  <si>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</si>
  <si>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</si>
  <si>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</si>
  <si>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</si>
  <si>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</si>
  <si>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</si>
  <si>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</si>
  <si>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</si>
  <si>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</si>
  <si>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</si>
  <si>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</si>
  <si>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</si>
  <si>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</si>
  <si>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</si>
  <si>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</si>
  <si>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</si>
  <si>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</si>
  <si>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</si>
  <si>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</si>
  <si>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</si>
  <si>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</si>
  <si>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</si>
  <si>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</si>
  <si>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</si>
  <si>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</si>
  <si>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</si>
  <si>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</si>
  <si>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</si>
  <si>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</si>
  <si>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</si>
  <si>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</si>
  <si>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</si>
  <si>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</si>
  <si>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</si>
  <si>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</si>
  <si>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</si>
  <si>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</si>
  <si>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</si>
  <si>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</si>
  <si>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</si>
  <si>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</si>
  <si>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</si>
  <si>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</si>
  <si>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</si>
  <si>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</si>
  <si>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</si>
  <si>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</si>
  <si>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</si>
  <si>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</si>
  <si>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</si>
  <si>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</si>
  <si>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</si>
  <si>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</si>
  <si>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</si>
  <si>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</si>
  <si>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</si>
  <si>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</si>
  <si>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</si>
  <si>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</si>
  <si>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</si>
  <si>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</si>
  <si>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</si>
  <si>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</si>
  <si>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</si>
  <si>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</si>
  <si>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</si>
  <si>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</si>
  <si>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</si>
  <si>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</si>
  <si>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</si>
  <si>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</si>
  <si>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Vlastní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</si>
</sst>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0" fillId="0" borderId="28" xfId="0" applyBorder="1" applyAlignment="1" applyProtection="1">
      <alignment horizontal="right" vertical="center" wrapText="1"/>
      <protection locked="0"/>
    </xf>
    <xf numFmtId="0" fontId="35" fillId="0" borderId="28" xfId="0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1" activePane="bottomLeft" state="frozen"/>
      <selection pane="bottomLeft" activeCell="AG52" sqref="AG52:AM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hidden="1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18" t="s">
        <v>8</v>
      </c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8"/>
      <c r="AQ5" s="30"/>
      <c r="BE5" s="326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0" t="s">
        <v>20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8"/>
      <c r="AQ6" s="30"/>
      <c r="BE6" s="327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7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7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7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7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27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7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27"/>
      <c r="BS13" s="23" t="s">
        <v>9</v>
      </c>
    </row>
    <row r="14" spans="1:74" ht="15">
      <c r="B14" s="27"/>
      <c r="C14" s="28"/>
      <c r="D14" s="28"/>
      <c r="E14" s="331" t="s">
        <v>32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27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7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34</v>
      </c>
      <c r="AO16" s="28"/>
      <c r="AP16" s="28"/>
      <c r="AQ16" s="30"/>
      <c r="BE16" s="327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36</v>
      </c>
      <c r="AO17" s="28"/>
      <c r="AP17" s="28"/>
      <c r="AQ17" s="30"/>
      <c r="BE17" s="327"/>
      <c r="BS17" s="23" t="s">
        <v>37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7"/>
      <c r="BS18" s="23" t="s">
        <v>9</v>
      </c>
    </row>
    <row r="19" spans="2:71" ht="14.45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7"/>
      <c r="BS19" s="23" t="s">
        <v>9</v>
      </c>
    </row>
    <row r="20" spans="2:71" ht="16.5" customHeight="1">
      <c r="B20" s="27"/>
      <c r="C20" s="28"/>
      <c r="D20" s="28"/>
      <c r="E20" s="333" t="s">
        <v>5</v>
      </c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  <c r="R20" s="333"/>
      <c r="S20" s="333"/>
      <c r="T20" s="333"/>
      <c r="U20" s="333"/>
      <c r="V20" s="333"/>
      <c r="W20" s="333"/>
      <c r="X20" s="333"/>
      <c r="Y20" s="333"/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28"/>
      <c r="AP20" s="28"/>
      <c r="AQ20" s="30"/>
      <c r="BE20" s="327"/>
      <c r="BS20" s="23" t="s">
        <v>37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7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7"/>
    </row>
    <row r="23" spans="2:71" s="1" customFormat="1" ht="25.9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4">
        <f>ROUND(AG51,2)</f>
        <v>0</v>
      </c>
      <c r="AL23" s="335"/>
      <c r="AM23" s="335"/>
      <c r="AN23" s="335"/>
      <c r="AO23" s="335"/>
      <c r="AP23" s="41"/>
      <c r="AQ23" s="44"/>
      <c r="BE23" s="327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7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6" t="s">
        <v>40</v>
      </c>
      <c r="M25" s="336"/>
      <c r="N25" s="336"/>
      <c r="O25" s="336"/>
      <c r="P25" s="41"/>
      <c r="Q25" s="41"/>
      <c r="R25" s="41"/>
      <c r="S25" s="41"/>
      <c r="T25" s="41"/>
      <c r="U25" s="41"/>
      <c r="V25" s="41"/>
      <c r="W25" s="336" t="s">
        <v>41</v>
      </c>
      <c r="X25" s="336"/>
      <c r="Y25" s="336"/>
      <c r="Z25" s="336"/>
      <c r="AA25" s="336"/>
      <c r="AB25" s="336"/>
      <c r="AC25" s="336"/>
      <c r="AD25" s="336"/>
      <c r="AE25" s="336"/>
      <c r="AF25" s="41"/>
      <c r="AG25" s="41"/>
      <c r="AH25" s="41"/>
      <c r="AI25" s="41"/>
      <c r="AJ25" s="41"/>
      <c r="AK25" s="336" t="s">
        <v>42</v>
      </c>
      <c r="AL25" s="336"/>
      <c r="AM25" s="336"/>
      <c r="AN25" s="336"/>
      <c r="AO25" s="336"/>
      <c r="AP25" s="41"/>
      <c r="AQ25" s="44"/>
      <c r="BE25" s="327"/>
    </row>
    <row r="26" spans="2:71" s="2" customFormat="1" ht="14.45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01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17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17">
        <f>ROUND(AV51,2)</f>
        <v>0</v>
      </c>
      <c r="AL26" s="302"/>
      <c r="AM26" s="302"/>
      <c r="AN26" s="302"/>
      <c r="AO26" s="302"/>
      <c r="AP26" s="47"/>
      <c r="AQ26" s="49"/>
      <c r="BE26" s="327"/>
    </row>
    <row r="27" spans="2:71" s="2" customFormat="1" ht="14.45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01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17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17">
        <f>ROUND(AW51,2)</f>
        <v>0</v>
      </c>
      <c r="AL27" s="302"/>
      <c r="AM27" s="302"/>
      <c r="AN27" s="302"/>
      <c r="AO27" s="302"/>
      <c r="AP27" s="47"/>
      <c r="AQ27" s="49"/>
      <c r="BE27" s="327"/>
    </row>
    <row r="28" spans="2:71" s="2" customFormat="1" ht="14.45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01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17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17">
        <v>0</v>
      </c>
      <c r="AL28" s="302"/>
      <c r="AM28" s="302"/>
      <c r="AN28" s="302"/>
      <c r="AO28" s="302"/>
      <c r="AP28" s="47"/>
      <c r="AQ28" s="49"/>
      <c r="BE28" s="327"/>
    </row>
    <row r="29" spans="2:71" s="2" customFormat="1" ht="14.45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01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17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17">
        <v>0</v>
      </c>
      <c r="AL29" s="302"/>
      <c r="AM29" s="302"/>
      <c r="AN29" s="302"/>
      <c r="AO29" s="302"/>
      <c r="AP29" s="47"/>
      <c r="AQ29" s="49"/>
      <c r="BE29" s="327"/>
    </row>
    <row r="30" spans="2:71" s="2" customFormat="1" ht="14.45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01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17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17">
        <v>0</v>
      </c>
      <c r="AL30" s="302"/>
      <c r="AM30" s="302"/>
      <c r="AN30" s="302"/>
      <c r="AO30" s="302"/>
      <c r="AP30" s="47"/>
      <c r="AQ30" s="49"/>
      <c r="BE30" s="327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7"/>
    </row>
    <row r="32" spans="2:71" s="1" customFormat="1" ht="25.9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37" t="s">
        <v>51</v>
      </c>
      <c r="Y32" s="315"/>
      <c r="Z32" s="315"/>
      <c r="AA32" s="315"/>
      <c r="AB32" s="315"/>
      <c r="AC32" s="52"/>
      <c r="AD32" s="52"/>
      <c r="AE32" s="52"/>
      <c r="AF32" s="52"/>
      <c r="AG32" s="52"/>
      <c r="AH32" s="52"/>
      <c r="AI32" s="52"/>
      <c r="AJ32" s="52"/>
      <c r="AK32" s="314">
        <f>SUM(AK23:AK30)</f>
        <v>0</v>
      </c>
      <c r="AL32" s="315"/>
      <c r="AM32" s="315"/>
      <c r="AN32" s="315"/>
      <c r="AO32" s="316"/>
      <c r="AP32" s="50"/>
      <c r="AQ32" s="54"/>
      <c r="BE32" s="327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52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17_2017</v>
      </c>
      <c r="AR41" s="61"/>
    </row>
    <row r="42" spans="2:56" s="4" customFormat="1" ht="36.950000000000003" customHeight="1">
      <c r="B42" s="63"/>
      <c r="C42" s="64" t="s">
        <v>19</v>
      </c>
      <c r="L42" s="306" t="str">
        <f>K6</f>
        <v>Sportovní hala Svojsíkova, SO 04.1 Vodovodní řad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>Český Těšín</v>
      </c>
      <c r="AI44" s="62" t="s">
        <v>25</v>
      </c>
      <c r="AM44" s="308" t="str">
        <f>IF(AN8= "","",AN8)</f>
        <v>10.11.2017</v>
      </c>
      <c r="AN44" s="30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>Město Český Těšín</v>
      </c>
      <c r="AI46" s="62" t="s">
        <v>33</v>
      </c>
      <c r="AM46" s="309" t="str">
        <f>IF(E17="","",E17)</f>
        <v>Ing. Renata Fuková</v>
      </c>
      <c r="AN46" s="309"/>
      <c r="AO46" s="309"/>
      <c r="AP46" s="309"/>
      <c r="AR46" s="40"/>
      <c r="AS46" s="322" t="s">
        <v>53</v>
      </c>
      <c r="AT46" s="32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31</v>
      </c>
      <c r="L47" s="3" t="str">
        <f>IF(E14= "Vyplň údaj","",E14)</f>
        <v/>
      </c>
      <c r="AR47" s="40"/>
      <c r="AS47" s="324"/>
      <c r="AT47" s="32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4"/>
      <c r="AT48" s="32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54</v>
      </c>
      <c r="D49" s="311"/>
      <c r="E49" s="311"/>
      <c r="F49" s="311"/>
      <c r="G49" s="311"/>
      <c r="H49" s="70"/>
      <c r="I49" s="312" t="s">
        <v>55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56</v>
      </c>
      <c r="AH49" s="311"/>
      <c r="AI49" s="311"/>
      <c r="AJ49" s="311"/>
      <c r="AK49" s="311"/>
      <c r="AL49" s="311"/>
      <c r="AM49" s="311"/>
      <c r="AN49" s="312" t="s">
        <v>57</v>
      </c>
      <c r="AO49" s="311"/>
      <c r="AP49" s="311"/>
      <c r="AQ49" s="71" t="s">
        <v>58</v>
      </c>
      <c r="AR49" s="40"/>
      <c r="AS49" s="72" t="s">
        <v>59</v>
      </c>
      <c r="AT49" s="73" t="s">
        <v>60</v>
      </c>
      <c r="AU49" s="73" t="s">
        <v>61</v>
      </c>
      <c r="AV49" s="73" t="s">
        <v>62</v>
      </c>
      <c r="AW49" s="73" t="s">
        <v>63</v>
      </c>
      <c r="AX49" s="73" t="s">
        <v>64</v>
      </c>
      <c r="AY49" s="73" t="s">
        <v>65</v>
      </c>
      <c r="AZ49" s="73" t="s">
        <v>66</v>
      </c>
      <c r="BA49" s="73" t="s">
        <v>67</v>
      </c>
      <c r="BB49" s="73" t="s">
        <v>68</v>
      </c>
      <c r="BC49" s="73" t="s">
        <v>69</v>
      </c>
      <c r="BD49" s="74" t="s">
        <v>70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71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72</v>
      </c>
      <c r="BT51" s="64" t="s">
        <v>73</v>
      </c>
      <c r="BU51" s="83" t="s">
        <v>74</v>
      </c>
      <c r="BV51" s="64" t="s">
        <v>75</v>
      </c>
      <c r="BW51" s="64" t="s">
        <v>7</v>
      </c>
      <c r="BX51" s="64" t="s">
        <v>76</v>
      </c>
      <c r="CL51" s="64" t="s">
        <v>5</v>
      </c>
    </row>
    <row r="52" spans="1:91" s="5" customFormat="1" ht="31.5" customHeight="1">
      <c r="A52" s="84" t="s">
        <v>77</v>
      </c>
      <c r="B52" s="85"/>
      <c r="C52" s="86"/>
      <c r="D52" s="303" t="s">
        <v>78</v>
      </c>
      <c r="E52" s="303"/>
      <c r="F52" s="303"/>
      <c r="G52" s="303"/>
      <c r="H52" s="303"/>
      <c r="I52" s="87"/>
      <c r="J52" s="303" t="s">
        <v>79</v>
      </c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20">
        <f>'17_2017_01 - SO 04.1 Vodo...'!J27</f>
        <v>0</v>
      </c>
      <c r="AH52" s="321"/>
      <c r="AI52" s="321"/>
      <c r="AJ52" s="321"/>
      <c r="AK52" s="321"/>
      <c r="AL52" s="321"/>
      <c r="AM52" s="321"/>
      <c r="AN52" s="320">
        <f>SUM(AG52,AT52)</f>
        <v>0</v>
      </c>
      <c r="AO52" s="321"/>
      <c r="AP52" s="321"/>
      <c r="AQ52" s="88" t="s">
        <v>80</v>
      </c>
      <c r="AR52" s="85"/>
      <c r="AS52" s="89">
        <v>0</v>
      </c>
      <c r="AT52" s="90">
        <f>ROUND(SUM(AV52:AW52),2)</f>
        <v>0</v>
      </c>
      <c r="AU52" s="91">
        <f>'17_2017_01 - SO 04.1 Vodo...'!P83</f>
        <v>0</v>
      </c>
      <c r="AV52" s="90">
        <f>'17_2017_01 - SO 04.1 Vodo...'!J30</f>
        <v>0</v>
      </c>
      <c r="AW52" s="90">
        <f>'17_2017_01 - SO 04.1 Vodo...'!J31</f>
        <v>0</v>
      </c>
      <c r="AX52" s="90">
        <f>'17_2017_01 - SO 04.1 Vodo...'!J32</f>
        <v>0</v>
      </c>
      <c r="AY52" s="90">
        <f>'17_2017_01 - SO 04.1 Vodo...'!J33</f>
        <v>0</v>
      </c>
      <c r="AZ52" s="90">
        <f>'17_2017_01 - SO 04.1 Vodo...'!F30</f>
        <v>0</v>
      </c>
      <c r="BA52" s="90">
        <f>'17_2017_01 - SO 04.1 Vodo...'!F31</f>
        <v>0</v>
      </c>
      <c r="BB52" s="90">
        <f>'17_2017_01 - SO 04.1 Vodo...'!F32</f>
        <v>0</v>
      </c>
      <c r="BC52" s="90">
        <f>'17_2017_01 - SO 04.1 Vodo...'!F33</f>
        <v>0</v>
      </c>
      <c r="BD52" s="92">
        <f>'17_2017_01 - SO 04.1 Vodo...'!F34</f>
        <v>0</v>
      </c>
      <c r="BE52" s="300">
        <f>AG52</f>
        <v>0</v>
      </c>
      <c r="BT52" s="93" t="s">
        <v>81</v>
      </c>
      <c r="BV52" s="93" t="s">
        <v>75</v>
      </c>
      <c r="BW52" s="93" t="s">
        <v>82</v>
      </c>
      <c r="BX52" s="93" t="s">
        <v>7</v>
      </c>
      <c r="CL52" s="93" t="s">
        <v>5</v>
      </c>
      <c r="CM52" s="93" t="s">
        <v>83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sheetProtection password="C71F" sheet="1" objects="1" scenarios="1"/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display="1) Rekapitulace stavby"/>
    <hyperlink ref="W1:AI1" location="C51" display="2) Rekapitulace objektů stavby a soupisů prací"/>
    <hyperlink ref="A52" location="'17_2017_01 - SO 04.1 Vodo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8"/>
  <sheetViews>
    <sheetView showGridLines="0" workbookViewId="0">
      <pane ySplit="1" topLeftCell="A2" activePane="bottomLeft" state="frozen"/>
      <selection pane="bottomLeft" activeCell="J27" sqref="J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84</v>
      </c>
      <c r="G1" s="342" t="s">
        <v>85</v>
      </c>
      <c r="H1" s="342"/>
      <c r="I1" s="98"/>
      <c r="J1" s="97" t="s">
        <v>86</v>
      </c>
      <c r="K1" s="96" t="s">
        <v>87</v>
      </c>
      <c r="L1" s="97" t="s">
        <v>88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18" t="s">
        <v>8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83</v>
      </c>
    </row>
    <row r="4" spans="1:70" ht="36.950000000000003" customHeight="1">
      <c r="B4" s="27"/>
      <c r="C4" s="28"/>
      <c r="D4" s="29" t="s">
        <v>89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3" t="str">
        <f>'Rekapitulace stavby'!K6</f>
        <v>Sportovní hala Svojsíkova, SO 04.1 Vodovodní řad</v>
      </c>
      <c r="F7" s="344"/>
      <c r="G7" s="344"/>
      <c r="H7" s="344"/>
      <c r="I7" s="100"/>
      <c r="J7" s="28"/>
      <c r="K7" s="30"/>
    </row>
    <row r="8" spans="1:70" s="1" customFormat="1" ht="15">
      <c r="B8" s="40"/>
      <c r="C8" s="41"/>
      <c r="D8" s="36" t="s">
        <v>90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5" t="s">
        <v>91</v>
      </c>
      <c r="F9" s="346"/>
      <c r="G9" s="346"/>
      <c r="H9" s="346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92</v>
      </c>
      <c r="G12" s="41"/>
      <c r="H12" s="41"/>
      <c r="I12" s="102" t="s">
        <v>25</v>
      </c>
      <c r="J12" s="103" t="str">
        <f>'Rekapitulace stavby'!AN8</f>
        <v>10.11.2017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93</v>
      </c>
      <c r="F15" s="41"/>
      <c r="G15" s="41"/>
      <c r="H15" s="41"/>
      <c r="I15" s="102" t="s">
        <v>30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2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02" t="s">
        <v>30</v>
      </c>
      <c r="J21" s="34" t="s">
        <v>36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38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3" t="s">
        <v>5</v>
      </c>
      <c r="F24" s="333"/>
      <c r="G24" s="333"/>
      <c r="H24" s="333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39</v>
      </c>
      <c r="E27" s="41"/>
      <c r="F27" s="41"/>
      <c r="G27" s="41"/>
      <c r="H27" s="41"/>
      <c r="I27" s="101"/>
      <c r="J27" s="111">
        <f>ROUND(J83,2)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41</v>
      </c>
      <c r="G29" s="41"/>
      <c r="H29" s="41"/>
      <c r="I29" s="112" t="s">
        <v>40</v>
      </c>
      <c r="J29" s="45" t="s">
        <v>42</v>
      </c>
      <c r="K29" s="44"/>
    </row>
    <row r="30" spans="2:11" s="1" customFormat="1" ht="14.45" customHeight="1">
      <c r="B30" s="40"/>
      <c r="C30" s="41"/>
      <c r="D30" s="48" t="s">
        <v>43</v>
      </c>
      <c r="E30" s="48" t="s">
        <v>44</v>
      </c>
      <c r="F30" s="113">
        <f>ROUND(SUM(BE83:BE157), 2)</f>
        <v>0</v>
      </c>
      <c r="G30" s="41"/>
      <c r="H30" s="41"/>
      <c r="I30" s="114">
        <v>0.21</v>
      </c>
      <c r="J30" s="113">
        <f>ROUND(ROUND((SUM(BE83:BE157)),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45</v>
      </c>
      <c r="F31" s="113">
        <f>ROUND(SUM(BF83:BF157), 2)</f>
        <v>0</v>
      </c>
      <c r="G31" s="41"/>
      <c r="H31" s="41"/>
      <c r="I31" s="114">
        <v>0.15</v>
      </c>
      <c r="J31" s="113">
        <f>ROUND(ROUND((SUM(BF83:BF157)),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13">
        <f>ROUND(SUM(BG83:BG157),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47</v>
      </c>
      <c r="F33" s="113">
        <f>ROUND(SUM(BH83:BH157),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48</v>
      </c>
      <c r="F34" s="113">
        <f>ROUND(SUM(BI83:BI157),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49</v>
      </c>
      <c r="E36" s="70"/>
      <c r="F36" s="70"/>
      <c r="G36" s="117" t="s">
        <v>50</v>
      </c>
      <c r="H36" s="118" t="s">
        <v>51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94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3" t="str">
        <f>E7</f>
        <v>Sportovní hala Svojsíkova, SO 04.1 Vodovodní řad</v>
      </c>
      <c r="F45" s="344"/>
      <c r="G45" s="344"/>
      <c r="H45" s="344"/>
      <c r="I45" s="101"/>
      <c r="J45" s="41"/>
      <c r="K45" s="44"/>
    </row>
    <row r="46" spans="2:11" s="1" customFormat="1" ht="14.45" customHeight="1">
      <c r="B46" s="40"/>
      <c r="C46" s="36" t="s">
        <v>90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5" t="str">
        <f>E9</f>
        <v>17_2017_01 - SO 04.1 Vodovodní řad</v>
      </c>
      <c r="F47" s="346"/>
      <c r="G47" s="346"/>
      <c r="H47" s="346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Český těšín</v>
      </c>
      <c r="G49" s="41"/>
      <c r="H49" s="41"/>
      <c r="I49" s="102" t="s">
        <v>25</v>
      </c>
      <c r="J49" s="103" t="str">
        <f>IF(J12="","",J12)</f>
        <v>10.11.2017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Rožnov pod Radhoštěm</v>
      </c>
      <c r="G51" s="41"/>
      <c r="H51" s="41"/>
      <c r="I51" s="102" t="s">
        <v>33</v>
      </c>
      <c r="J51" s="333" t="str">
        <f>E21</f>
        <v>Ing. Renata Fuková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1"/>
      <c r="J52" s="33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95</v>
      </c>
      <c r="D54" s="115"/>
      <c r="E54" s="115"/>
      <c r="F54" s="115"/>
      <c r="G54" s="115"/>
      <c r="H54" s="115"/>
      <c r="I54" s="126"/>
      <c r="J54" s="127" t="s">
        <v>96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97</v>
      </c>
      <c r="D56" s="41"/>
      <c r="E56" s="41"/>
      <c r="F56" s="41"/>
      <c r="G56" s="41"/>
      <c r="H56" s="41"/>
      <c r="I56" s="101"/>
      <c r="J56" s="111">
        <f>J83</f>
        <v>0</v>
      </c>
      <c r="K56" s="44"/>
      <c r="AU56" s="23" t="s">
        <v>98</v>
      </c>
    </row>
    <row r="57" spans="2:47" s="7" customFormat="1" ht="24.95" customHeight="1">
      <c r="B57" s="130"/>
      <c r="C57" s="131"/>
      <c r="D57" s="132" t="s">
        <v>99</v>
      </c>
      <c r="E57" s="133"/>
      <c r="F57" s="133"/>
      <c r="G57" s="133"/>
      <c r="H57" s="133"/>
      <c r="I57" s="134"/>
      <c r="J57" s="135">
        <f>J84</f>
        <v>0</v>
      </c>
      <c r="K57" s="136"/>
    </row>
    <row r="58" spans="2:47" s="8" customFormat="1" ht="19.899999999999999" customHeight="1">
      <c r="B58" s="137"/>
      <c r="C58" s="138"/>
      <c r="D58" s="139" t="s">
        <v>100</v>
      </c>
      <c r="E58" s="140"/>
      <c r="F58" s="140"/>
      <c r="G58" s="140"/>
      <c r="H58" s="140"/>
      <c r="I58" s="141"/>
      <c r="J58" s="142">
        <f>J85</f>
        <v>0</v>
      </c>
      <c r="K58" s="143"/>
    </row>
    <row r="59" spans="2:47" s="8" customFormat="1" ht="19.899999999999999" customHeight="1">
      <c r="B59" s="137"/>
      <c r="C59" s="138"/>
      <c r="D59" s="139" t="s">
        <v>101</v>
      </c>
      <c r="E59" s="140"/>
      <c r="F59" s="140"/>
      <c r="G59" s="140"/>
      <c r="H59" s="140"/>
      <c r="I59" s="141"/>
      <c r="J59" s="142">
        <f>J127</f>
        <v>0</v>
      </c>
      <c r="K59" s="143"/>
    </row>
    <row r="60" spans="2:47" s="8" customFormat="1" ht="19.899999999999999" customHeight="1">
      <c r="B60" s="137"/>
      <c r="C60" s="138"/>
      <c r="D60" s="139" t="s">
        <v>102</v>
      </c>
      <c r="E60" s="140"/>
      <c r="F60" s="140"/>
      <c r="G60" s="140"/>
      <c r="H60" s="140"/>
      <c r="I60" s="141"/>
      <c r="J60" s="142">
        <f>J132</f>
        <v>0</v>
      </c>
      <c r="K60" s="143"/>
    </row>
    <row r="61" spans="2:47" s="8" customFormat="1" ht="19.899999999999999" customHeight="1">
      <c r="B61" s="137"/>
      <c r="C61" s="138"/>
      <c r="D61" s="139" t="s">
        <v>103</v>
      </c>
      <c r="E61" s="140"/>
      <c r="F61" s="140"/>
      <c r="G61" s="140"/>
      <c r="H61" s="140"/>
      <c r="I61" s="141"/>
      <c r="J61" s="142">
        <f>J140</f>
        <v>0</v>
      </c>
      <c r="K61" s="143"/>
    </row>
    <row r="62" spans="2:47" s="8" customFormat="1" ht="14.85" customHeight="1">
      <c r="B62" s="137"/>
      <c r="C62" s="138"/>
      <c r="D62" s="139" t="s">
        <v>104</v>
      </c>
      <c r="E62" s="140"/>
      <c r="F62" s="140"/>
      <c r="G62" s="140"/>
      <c r="H62" s="140"/>
      <c r="I62" s="141"/>
      <c r="J62" s="142">
        <f>J141</f>
        <v>0</v>
      </c>
      <c r="K62" s="143"/>
    </row>
    <row r="63" spans="2:47" s="8" customFormat="1" ht="14.85" customHeight="1">
      <c r="B63" s="137"/>
      <c r="C63" s="138"/>
      <c r="D63" s="139" t="s">
        <v>105</v>
      </c>
      <c r="E63" s="140"/>
      <c r="F63" s="140"/>
      <c r="G63" s="140"/>
      <c r="H63" s="140"/>
      <c r="I63" s="141"/>
      <c r="J63" s="142">
        <f>J150</f>
        <v>0</v>
      </c>
      <c r="K63" s="143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01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22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23"/>
      <c r="J69" s="59"/>
      <c r="K69" s="59"/>
      <c r="L69" s="40"/>
    </row>
    <row r="70" spans="2:12" s="1" customFormat="1" ht="36.950000000000003" customHeight="1">
      <c r="B70" s="40"/>
      <c r="C70" s="60" t="s">
        <v>106</v>
      </c>
      <c r="L70" s="40"/>
    </row>
    <row r="71" spans="2:12" s="1" customFormat="1" ht="6.95" customHeight="1">
      <c r="B71" s="40"/>
      <c r="L71" s="40"/>
    </row>
    <row r="72" spans="2:12" s="1" customFormat="1" ht="14.45" customHeight="1">
      <c r="B72" s="40"/>
      <c r="C72" s="62" t="s">
        <v>19</v>
      </c>
      <c r="L72" s="40"/>
    </row>
    <row r="73" spans="2:12" s="1" customFormat="1" ht="16.5" customHeight="1">
      <c r="B73" s="40"/>
      <c r="E73" s="339" t="str">
        <f>E7</f>
        <v>Sportovní hala Svojsíkova, SO 04.1 Vodovodní řad</v>
      </c>
      <c r="F73" s="340"/>
      <c r="G73" s="340"/>
      <c r="H73" s="340"/>
      <c r="L73" s="40"/>
    </row>
    <row r="74" spans="2:12" s="1" customFormat="1" ht="14.45" customHeight="1">
      <c r="B74" s="40"/>
      <c r="C74" s="62" t="s">
        <v>90</v>
      </c>
      <c r="L74" s="40"/>
    </row>
    <row r="75" spans="2:12" s="1" customFormat="1" ht="17.25" customHeight="1">
      <c r="B75" s="40"/>
      <c r="E75" s="306" t="str">
        <f>E9</f>
        <v>17_2017_01 - SO 04.1 Vodovodní řad</v>
      </c>
      <c r="F75" s="341"/>
      <c r="G75" s="341"/>
      <c r="H75" s="341"/>
      <c r="L75" s="40"/>
    </row>
    <row r="76" spans="2:12" s="1" customFormat="1" ht="6.95" customHeight="1">
      <c r="B76" s="40"/>
      <c r="L76" s="40"/>
    </row>
    <row r="77" spans="2:12" s="1" customFormat="1" ht="18" customHeight="1">
      <c r="B77" s="40"/>
      <c r="C77" s="62" t="s">
        <v>23</v>
      </c>
      <c r="F77" s="144" t="str">
        <f>F12</f>
        <v>Český těšín</v>
      </c>
      <c r="I77" s="145" t="s">
        <v>25</v>
      </c>
      <c r="J77" s="66" t="str">
        <f>IF(J12="","",J12)</f>
        <v>10.11.2017</v>
      </c>
      <c r="L77" s="40"/>
    </row>
    <row r="78" spans="2:12" s="1" customFormat="1" ht="6.95" customHeight="1">
      <c r="B78" s="40"/>
      <c r="L78" s="40"/>
    </row>
    <row r="79" spans="2:12" s="1" customFormat="1" ht="15">
      <c r="B79" s="40"/>
      <c r="C79" s="62" t="s">
        <v>27</v>
      </c>
      <c r="F79" s="144" t="str">
        <f>E15</f>
        <v>Město Rožnov pod Radhoštěm</v>
      </c>
      <c r="I79" s="145" t="s">
        <v>33</v>
      </c>
      <c r="J79" s="144" t="str">
        <f>E21</f>
        <v>Ing. Renata Fuková</v>
      </c>
      <c r="L79" s="40"/>
    </row>
    <row r="80" spans="2:12" s="1" customFormat="1" ht="14.45" customHeight="1">
      <c r="B80" s="40"/>
      <c r="C80" s="62" t="s">
        <v>31</v>
      </c>
      <c r="F80" s="144" t="str">
        <f>IF(E18="","",E18)</f>
        <v/>
      </c>
      <c r="L80" s="40"/>
    </row>
    <row r="81" spans="2:65" s="1" customFormat="1" ht="10.35" customHeight="1">
      <c r="B81" s="40"/>
      <c r="L81" s="40"/>
    </row>
    <row r="82" spans="2:65" s="9" customFormat="1" ht="29.25" customHeight="1">
      <c r="B82" s="146"/>
      <c r="C82" s="147" t="s">
        <v>107</v>
      </c>
      <c r="D82" s="148" t="s">
        <v>58</v>
      </c>
      <c r="E82" s="148" t="s">
        <v>54</v>
      </c>
      <c r="F82" s="148" t="s">
        <v>108</v>
      </c>
      <c r="G82" s="148" t="s">
        <v>109</v>
      </c>
      <c r="H82" s="148" t="s">
        <v>110</v>
      </c>
      <c r="I82" s="149" t="s">
        <v>111</v>
      </c>
      <c r="J82" s="148" t="s">
        <v>96</v>
      </c>
      <c r="K82" s="150" t="s">
        <v>112</v>
      </c>
      <c r="L82" s="146"/>
      <c r="M82" s="72" t="s">
        <v>113</v>
      </c>
      <c r="N82" s="73" t="s">
        <v>43</v>
      </c>
      <c r="O82" s="73" t="s">
        <v>114</v>
      </c>
      <c r="P82" s="73" t="s">
        <v>115</v>
      </c>
      <c r="Q82" s="73" t="s">
        <v>116</v>
      </c>
      <c r="R82" s="73" t="s">
        <v>117</v>
      </c>
      <c r="S82" s="73" t="s">
        <v>118</v>
      </c>
      <c r="T82" s="74" t="s">
        <v>119</v>
      </c>
    </row>
    <row r="83" spans="2:65" s="1" customFormat="1" ht="29.25" customHeight="1">
      <c r="B83" s="40"/>
      <c r="C83" s="76" t="s">
        <v>97</v>
      </c>
      <c r="J83" s="151">
        <f>BK83</f>
        <v>0</v>
      </c>
      <c r="L83" s="40"/>
      <c r="M83" s="75"/>
      <c r="N83" s="67"/>
      <c r="O83" s="67"/>
      <c r="P83" s="152">
        <f>P84</f>
        <v>0</v>
      </c>
      <c r="Q83" s="67"/>
      <c r="R83" s="152">
        <f>R84</f>
        <v>151.48424735</v>
      </c>
      <c r="S83" s="67"/>
      <c r="T83" s="153">
        <f>T84</f>
        <v>0</v>
      </c>
      <c r="AT83" s="23" t="s">
        <v>72</v>
      </c>
      <c r="AU83" s="23" t="s">
        <v>98</v>
      </c>
      <c r="BK83" s="154">
        <f>BK84</f>
        <v>0</v>
      </c>
    </row>
    <row r="84" spans="2:65" s="10" customFormat="1" ht="37.35" customHeight="1">
      <c r="B84" s="155"/>
      <c r="D84" s="156" t="s">
        <v>72</v>
      </c>
      <c r="E84" s="157" t="s">
        <v>120</v>
      </c>
      <c r="F84" s="157" t="s">
        <v>121</v>
      </c>
      <c r="I84" s="158"/>
      <c r="J84" s="159">
        <f>BK84</f>
        <v>0</v>
      </c>
      <c r="L84" s="155"/>
      <c r="M84" s="160"/>
      <c r="N84" s="161"/>
      <c r="O84" s="161"/>
      <c r="P84" s="162">
        <f>P85+P127+P132+P140</f>
        <v>0</v>
      </c>
      <c r="Q84" s="161"/>
      <c r="R84" s="162">
        <f>R85+R127+R132+R140</f>
        <v>151.48424735</v>
      </c>
      <c r="S84" s="161"/>
      <c r="T84" s="163">
        <f>T85+T127+T132+T140</f>
        <v>0</v>
      </c>
      <c r="AR84" s="156" t="s">
        <v>81</v>
      </c>
      <c r="AT84" s="164" t="s">
        <v>72</v>
      </c>
      <c r="AU84" s="164" t="s">
        <v>73</v>
      </c>
      <c r="AY84" s="156" t="s">
        <v>122</v>
      </c>
      <c r="BK84" s="165">
        <f>BK85+BK127+BK132+BK140</f>
        <v>0</v>
      </c>
    </row>
    <row r="85" spans="2:65" s="10" customFormat="1" ht="19.899999999999999" customHeight="1">
      <c r="B85" s="155"/>
      <c r="D85" s="156" t="s">
        <v>72</v>
      </c>
      <c r="E85" s="166" t="s">
        <v>81</v>
      </c>
      <c r="F85" s="166" t="s">
        <v>123</v>
      </c>
      <c r="I85" s="158"/>
      <c r="J85" s="167">
        <f>BK85</f>
        <v>0</v>
      </c>
      <c r="L85" s="155"/>
      <c r="M85" s="160"/>
      <c r="N85" s="161"/>
      <c r="O85" s="161"/>
      <c r="P85" s="162">
        <f>SUM(P86:P126)</f>
        <v>0</v>
      </c>
      <c r="Q85" s="161"/>
      <c r="R85" s="162">
        <f>SUM(R86:R126)</f>
        <v>115.12954400000001</v>
      </c>
      <c r="S85" s="161"/>
      <c r="T85" s="163">
        <f>SUM(T86:T126)</f>
        <v>0</v>
      </c>
      <c r="AR85" s="156" t="s">
        <v>81</v>
      </c>
      <c r="AT85" s="164" t="s">
        <v>72</v>
      </c>
      <c r="AU85" s="164" t="s">
        <v>81</v>
      </c>
      <c r="AY85" s="156" t="s">
        <v>122</v>
      </c>
      <c r="BK85" s="165">
        <f>SUM(BK86:BK126)</f>
        <v>0</v>
      </c>
    </row>
    <row r="86" spans="2:65" s="1" customFormat="1" ht="16.5" customHeight="1">
      <c r="B86" s="168"/>
      <c r="C86" s="169" t="s">
        <v>81</v>
      </c>
      <c r="D86" s="169" t="s">
        <v>124</v>
      </c>
      <c r="E86" s="170" t="s">
        <v>125</v>
      </c>
      <c r="F86" s="171" t="s">
        <v>126</v>
      </c>
      <c r="G86" s="172" t="s">
        <v>127</v>
      </c>
      <c r="H86" s="173">
        <v>240</v>
      </c>
      <c r="I86" s="174"/>
      <c r="J86" s="175">
        <f>ROUND(I86*H86,2)</f>
        <v>0</v>
      </c>
      <c r="K86" s="298" t="s">
        <v>503</v>
      </c>
      <c r="L86" s="40"/>
      <c r="M86" s="176" t="s">
        <v>5</v>
      </c>
      <c r="N86" s="177" t="s">
        <v>44</v>
      </c>
      <c r="O86" s="41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AR86" s="23" t="s">
        <v>128</v>
      </c>
      <c r="AT86" s="23" t="s">
        <v>124</v>
      </c>
      <c r="AU86" s="23" t="s">
        <v>83</v>
      </c>
      <c r="AY86" s="23" t="s">
        <v>122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23" t="s">
        <v>81</v>
      </c>
      <c r="BK86" s="180">
        <f>ROUND(I86*H86,2)</f>
        <v>0</v>
      </c>
      <c r="BL86" s="23" t="s">
        <v>128</v>
      </c>
      <c r="BM86" s="23" t="s">
        <v>129</v>
      </c>
    </row>
    <row r="87" spans="2:65" s="11" customFormat="1">
      <c r="B87" s="181"/>
      <c r="D87" s="182" t="s">
        <v>130</v>
      </c>
      <c r="E87" s="183" t="s">
        <v>5</v>
      </c>
      <c r="F87" s="184" t="s">
        <v>131</v>
      </c>
      <c r="H87" s="185">
        <v>240</v>
      </c>
      <c r="I87" s="186"/>
      <c r="L87" s="181"/>
      <c r="M87" s="187"/>
      <c r="N87" s="188"/>
      <c r="O87" s="188"/>
      <c r="P87" s="188"/>
      <c r="Q87" s="188"/>
      <c r="R87" s="188"/>
      <c r="S87" s="188"/>
      <c r="T87" s="189"/>
      <c r="AT87" s="183" t="s">
        <v>130</v>
      </c>
      <c r="AU87" s="183" t="s">
        <v>83</v>
      </c>
      <c r="AV87" s="11" t="s">
        <v>83</v>
      </c>
      <c r="AW87" s="11" t="s">
        <v>37</v>
      </c>
      <c r="AX87" s="11" t="s">
        <v>81</v>
      </c>
      <c r="AY87" s="183" t="s">
        <v>122</v>
      </c>
    </row>
    <row r="88" spans="2:65" s="1" customFormat="1" ht="25.5" customHeight="1">
      <c r="B88" s="168"/>
      <c r="C88" s="169" t="s">
        <v>83</v>
      </c>
      <c r="D88" s="169" t="s">
        <v>124</v>
      </c>
      <c r="E88" s="170" t="s">
        <v>132</v>
      </c>
      <c r="F88" s="171" t="s">
        <v>133</v>
      </c>
      <c r="G88" s="172" t="s">
        <v>134</v>
      </c>
      <c r="H88" s="173">
        <v>30</v>
      </c>
      <c r="I88" s="174"/>
      <c r="J88" s="175">
        <f>ROUND(I88*H88,2)</f>
        <v>0</v>
      </c>
      <c r="K88" s="298" t="s">
        <v>503</v>
      </c>
      <c r="L88" s="40"/>
      <c r="M88" s="176" t="s">
        <v>5</v>
      </c>
      <c r="N88" s="177" t="s">
        <v>44</v>
      </c>
      <c r="O88" s="41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AR88" s="23" t="s">
        <v>128</v>
      </c>
      <c r="AT88" s="23" t="s">
        <v>124</v>
      </c>
      <c r="AU88" s="23" t="s">
        <v>83</v>
      </c>
      <c r="AY88" s="23" t="s">
        <v>122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81</v>
      </c>
      <c r="BK88" s="180">
        <f>ROUND(I88*H88,2)</f>
        <v>0</v>
      </c>
      <c r="BL88" s="23" t="s">
        <v>128</v>
      </c>
      <c r="BM88" s="23" t="s">
        <v>135</v>
      </c>
    </row>
    <row r="89" spans="2:65" s="1" customFormat="1" ht="16.5" customHeight="1">
      <c r="B89" s="168"/>
      <c r="C89" s="169" t="s">
        <v>136</v>
      </c>
      <c r="D89" s="169" t="s">
        <v>124</v>
      </c>
      <c r="E89" s="170" t="s">
        <v>137</v>
      </c>
      <c r="F89" s="171" t="s">
        <v>138</v>
      </c>
      <c r="G89" s="172" t="s">
        <v>139</v>
      </c>
      <c r="H89" s="173">
        <v>3</v>
      </c>
      <c r="I89" s="174"/>
      <c r="J89" s="175">
        <f>ROUND(I89*H89,2)</f>
        <v>0</v>
      </c>
      <c r="K89" s="298" t="s">
        <v>503</v>
      </c>
      <c r="L89" s="40"/>
      <c r="M89" s="176" t="s">
        <v>5</v>
      </c>
      <c r="N89" s="177" t="s">
        <v>44</v>
      </c>
      <c r="O89" s="41"/>
      <c r="P89" s="178">
        <f>O89*H89</f>
        <v>0</v>
      </c>
      <c r="Q89" s="178">
        <v>3.6900000000000002E-2</v>
      </c>
      <c r="R89" s="178">
        <f>Q89*H89</f>
        <v>0.11070000000000001</v>
      </c>
      <c r="S89" s="178">
        <v>0</v>
      </c>
      <c r="T89" s="179">
        <f>S89*H89</f>
        <v>0</v>
      </c>
      <c r="AR89" s="23" t="s">
        <v>128</v>
      </c>
      <c r="AT89" s="23" t="s">
        <v>124</v>
      </c>
      <c r="AU89" s="23" t="s">
        <v>83</v>
      </c>
      <c r="AY89" s="23" t="s">
        <v>122</v>
      </c>
      <c r="BE89" s="180">
        <f>IF(N89="základní",J89,0)</f>
        <v>0</v>
      </c>
      <c r="BF89" s="180">
        <f>IF(N89="snížená",J89,0)</f>
        <v>0</v>
      </c>
      <c r="BG89" s="180">
        <f>IF(N89="zákl. přenesená",J89,0)</f>
        <v>0</v>
      </c>
      <c r="BH89" s="180">
        <f>IF(N89="sníž. přenesená",J89,0)</f>
        <v>0</v>
      </c>
      <c r="BI89" s="180">
        <f>IF(N89="nulová",J89,0)</f>
        <v>0</v>
      </c>
      <c r="BJ89" s="23" t="s">
        <v>81</v>
      </c>
      <c r="BK89" s="180">
        <f>ROUND(I89*H89,2)</f>
        <v>0</v>
      </c>
      <c r="BL89" s="23" t="s">
        <v>128</v>
      </c>
      <c r="BM89" s="23" t="s">
        <v>140</v>
      </c>
    </row>
    <row r="90" spans="2:65" s="1" customFormat="1" ht="16.5" customHeight="1">
      <c r="B90" s="168"/>
      <c r="C90" s="169" t="s">
        <v>128</v>
      </c>
      <c r="D90" s="169" t="s">
        <v>124</v>
      </c>
      <c r="E90" s="170" t="s">
        <v>141</v>
      </c>
      <c r="F90" s="171" t="s">
        <v>142</v>
      </c>
      <c r="G90" s="172" t="s">
        <v>143</v>
      </c>
      <c r="H90" s="173">
        <v>84.784999999999997</v>
      </c>
      <c r="I90" s="174"/>
      <c r="J90" s="175">
        <f>ROUND(I90*H90,2)</f>
        <v>0</v>
      </c>
      <c r="K90" s="298" t="s">
        <v>503</v>
      </c>
      <c r="L90" s="40"/>
      <c r="M90" s="176" t="s">
        <v>5</v>
      </c>
      <c r="N90" s="177" t="s">
        <v>44</v>
      </c>
      <c r="O90" s="41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AR90" s="23" t="s">
        <v>128</v>
      </c>
      <c r="AT90" s="23" t="s">
        <v>124</v>
      </c>
      <c r="AU90" s="23" t="s">
        <v>83</v>
      </c>
      <c r="AY90" s="23" t="s">
        <v>122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23" t="s">
        <v>81</v>
      </c>
      <c r="BK90" s="180">
        <f>ROUND(I90*H90,2)</f>
        <v>0</v>
      </c>
      <c r="BL90" s="23" t="s">
        <v>128</v>
      </c>
      <c r="BM90" s="23" t="s">
        <v>144</v>
      </c>
    </row>
    <row r="91" spans="2:65" s="11" customFormat="1">
      <c r="B91" s="181"/>
      <c r="D91" s="182" t="s">
        <v>130</v>
      </c>
      <c r="E91" s="183" t="s">
        <v>5</v>
      </c>
      <c r="F91" s="184" t="s">
        <v>145</v>
      </c>
      <c r="H91" s="185">
        <v>84.784999999999997</v>
      </c>
      <c r="I91" s="186"/>
      <c r="L91" s="181"/>
      <c r="M91" s="187"/>
      <c r="N91" s="188"/>
      <c r="O91" s="188"/>
      <c r="P91" s="188"/>
      <c r="Q91" s="188"/>
      <c r="R91" s="188"/>
      <c r="S91" s="188"/>
      <c r="T91" s="189"/>
      <c r="AT91" s="183" t="s">
        <v>130</v>
      </c>
      <c r="AU91" s="183" t="s">
        <v>83</v>
      </c>
      <c r="AV91" s="11" t="s">
        <v>83</v>
      </c>
      <c r="AW91" s="11" t="s">
        <v>37</v>
      </c>
      <c r="AX91" s="11" t="s">
        <v>81</v>
      </c>
      <c r="AY91" s="183" t="s">
        <v>122</v>
      </c>
    </row>
    <row r="92" spans="2:65" s="1" customFormat="1" ht="16.5" customHeight="1">
      <c r="B92" s="168"/>
      <c r="C92" s="169" t="s">
        <v>146</v>
      </c>
      <c r="D92" s="169" t="s">
        <v>124</v>
      </c>
      <c r="E92" s="170" t="s">
        <v>147</v>
      </c>
      <c r="F92" s="171" t="s">
        <v>148</v>
      </c>
      <c r="G92" s="172" t="s">
        <v>143</v>
      </c>
      <c r="H92" s="173">
        <v>42.393000000000001</v>
      </c>
      <c r="I92" s="174"/>
      <c r="J92" s="175">
        <f>ROUND(I92*H92,2)</f>
        <v>0</v>
      </c>
      <c r="K92" s="298" t="s">
        <v>503</v>
      </c>
      <c r="L92" s="40"/>
      <c r="M92" s="176" t="s">
        <v>5</v>
      </c>
      <c r="N92" s="177" t="s">
        <v>44</v>
      </c>
      <c r="O92" s="41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AR92" s="23" t="s">
        <v>128</v>
      </c>
      <c r="AT92" s="23" t="s">
        <v>124</v>
      </c>
      <c r="AU92" s="23" t="s">
        <v>83</v>
      </c>
      <c r="AY92" s="23" t="s">
        <v>122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3" t="s">
        <v>81</v>
      </c>
      <c r="BK92" s="180">
        <f>ROUND(I92*H92,2)</f>
        <v>0</v>
      </c>
      <c r="BL92" s="23" t="s">
        <v>128</v>
      </c>
      <c r="BM92" s="23" t="s">
        <v>149</v>
      </c>
    </row>
    <row r="93" spans="2:65" s="11" customFormat="1">
      <c r="B93" s="181"/>
      <c r="D93" s="182" t="s">
        <v>130</v>
      </c>
      <c r="E93" s="183" t="s">
        <v>5</v>
      </c>
      <c r="F93" s="184" t="s">
        <v>150</v>
      </c>
      <c r="H93" s="185">
        <v>42.393000000000001</v>
      </c>
      <c r="I93" s="186"/>
      <c r="L93" s="181"/>
      <c r="M93" s="187"/>
      <c r="N93" s="188"/>
      <c r="O93" s="188"/>
      <c r="P93" s="188"/>
      <c r="Q93" s="188"/>
      <c r="R93" s="188"/>
      <c r="S93" s="188"/>
      <c r="T93" s="189"/>
      <c r="AT93" s="183" t="s">
        <v>130</v>
      </c>
      <c r="AU93" s="183" t="s">
        <v>83</v>
      </c>
      <c r="AV93" s="11" t="s">
        <v>83</v>
      </c>
      <c r="AW93" s="11" t="s">
        <v>37</v>
      </c>
      <c r="AX93" s="11" t="s">
        <v>81</v>
      </c>
      <c r="AY93" s="183" t="s">
        <v>122</v>
      </c>
    </row>
    <row r="94" spans="2:65" s="1" customFormat="1" ht="16.5" customHeight="1">
      <c r="B94" s="168"/>
      <c r="C94" s="169" t="s">
        <v>151</v>
      </c>
      <c r="D94" s="169" t="s">
        <v>124</v>
      </c>
      <c r="E94" s="170" t="s">
        <v>152</v>
      </c>
      <c r="F94" s="171" t="s">
        <v>153</v>
      </c>
      <c r="G94" s="172" t="s">
        <v>154</v>
      </c>
      <c r="H94" s="173">
        <v>164.1</v>
      </c>
      <c r="I94" s="174"/>
      <c r="J94" s="175">
        <f>ROUND(I94*H94,2)</f>
        <v>0</v>
      </c>
      <c r="K94" s="298" t="s">
        <v>503</v>
      </c>
      <c r="L94" s="40"/>
      <c r="M94" s="176" t="s">
        <v>5</v>
      </c>
      <c r="N94" s="177" t="s">
        <v>44</v>
      </c>
      <c r="O94" s="41"/>
      <c r="P94" s="178">
        <f>O94*H94</f>
        <v>0</v>
      </c>
      <c r="Q94" s="178">
        <v>8.4000000000000003E-4</v>
      </c>
      <c r="R94" s="178">
        <f>Q94*H94</f>
        <v>0.13784399999999999</v>
      </c>
      <c r="S94" s="178">
        <v>0</v>
      </c>
      <c r="T94" s="179">
        <f>S94*H94</f>
        <v>0</v>
      </c>
      <c r="AR94" s="23" t="s">
        <v>128</v>
      </c>
      <c r="AT94" s="23" t="s">
        <v>124</v>
      </c>
      <c r="AU94" s="23" t="s">
        <v>83</v>
      </c>
      <c r="AY94" s="23" t="s">
        <v>122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23" t="s">
        <v>81</v>
      </c>
      <c r="BK94" s="180">
        <f>ROUND(I94*H94,2)</f>
        <v>0</v>
      </c>
      <c r="BL94" s="23" t="s">
        <v>128</v>
      </c>
      <c r="BM94" s="23" t="s">
        <v>155</v>
      </c>
    </row>
    <row r="95" spans="2:65" s="11" customFormat="1">
      <c r="B95" s="181"/>
      <c r="D95" s="182" t="s">
        <v>130</v>
      </c>
      <c r="E95" s="183" t="s">
        <v>5</v>
      </c>
      <c r="F95" s="184" t="s">
        <v>156</v>
      </c>
      <c r="H95" s="185">
        <v>164.1</v>
      </c>
      <c r="I95" s="186"/>
      <c r="L95" s="181"/>
      <c r="M95" s="187"/>
      <c r="N95" s="188"/>
      <c r="O95" s="188"/>
      <c r="P95" s="188"/>
      <c r="Q95" s="188"/>
      <c r="R95" s="188"/>
      <c r="S95" s="188"/>
      <c r="T95" s="189"/>
      <c r="AT95" s="183" t="s">
        <v>130</v>
      </c>
      <c r="AU95" s="183" t="s">
        <v>83</v>
      </c>
      <c r="AV95" s="11" t="s">
        <v>83</v>
      </c>
      <c r="AW95" s="11" t="s">
        <v>37</v>
      </c>
      <c r="AX95" s="11" t="s">
        <v>81</v>
      </c>
      <c r="AY95" s="183" t="s">
        <v>122</v>
      </c>
    </row>
    <row r="96" spans="2:65" s="1" customFormat="1" ht="16.5" customHeight="1">
      <c r="B96" s="168"/>
      <c r="C96" s="169" t="s">
        <v>157</v>
      </c>
      <c r="D96" s="169" t="s">
        <v>124</v>
      </c>
      <c r="E96" s="170" t="s">
        <v>158</v>
      </c>
      <c r="F96" s="171" t="s">
        <v>159</v>
      </c>
      <c r="G96" s="172" t="s">
        <v>154</v>
      </c>
      <c r="H96" s="173">
        <v>164.1</v>
      </c>
      <c r="I96" s="174"/>
      <c r="J96" s="175">
        <f>ROUND(I96*H96,2)</f>
        <v>0</v>
      </c>
      <c r="K96" s="298" t="s">
        <v>503</v>
      </c>
      <c r="L96" s="40"/>
      <c r="M96" s="176" t="s">
        <v>5</v>
      </c>
      <c r="N96" s="177" t="s">
        <v>44</v>
      </c>
      <c r="O96" s="41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AR96" s="23" t="s">
        <v>128</v>
      </c>
      <c r="AT96" s="23" t="s">
        <v>124</v>
      </c>
      <c r="AU96" s="23" t="s">
        <v>83</v>
      </c>
      <c r="AY96" s="23" t="s">
        <v>122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23" t="s">
        <v>81</v>
      </c>
      <c r="BK96" s="180">
        <f>ROUND(I96*H96,2)</f>
        <v>0</v>
      </c>
      <c r="BL96" s="23" t="s">
        <v>128</v>
      </c>
      <c r="BM96" s="23" t="s">
        <v>160</v>
      </c>
    </row>
    <row r="97" spans="2:65" s="1" customFormat="1" ht="16.5" customHeight="1">
      <c r="B97" s="168"/>
      <c r="C97" s="169" t="s">
        <v>161</v>
      </c>
      <c r="D97" s="169" t="s">
        <v>124</v>
      </c>
      <c r="E97" s="170" t="s">
        <v>162</v>
      </c>
      <c r="F97" s="171" t="s">
        <v>163</v>
      </c>
      <c r="G97" s="172" t="s">
        <v>143</v>
      </c>
      <c r="H97" s="173">
        <v>84.784999999999997</v>
      </c>
      <c r="I97" s="174"/>
      <c r="J97" s="175">
        <f>ROUND(I97*H97,2)</f>
        <v>0</v>
      </c>
      <c r="K97" s="298" t="s">
        <v>503</v>
      </c>
      <c r="L97" s="40"/>
      <c r="M97" s="176" t="s">
        <v>5</v>
      </c>
      <c r="N97" s="177" t="s">
        <v>44</v>
      </c>
      <c r="O97" s="41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AR97" s="23" t="s">
        <v>128</v>
      </c>
      <c r="AT97" s="23" t="s">
        <v>124</v>
      </c>
      <c r="AU97" s="23" t="s">
        <v>83</v>
      </c>
      <c r="AY97" s="23" t="s">
        <v>122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3" t="s">
        <v>81</v>
      </c>
      <c r="BK97" s="180">
        <f>ROUND(I97*H97,2)</f>
        <v>0</v>
      </c>
      <c r="BL97" s="23" t="s">
        <v>128</v>
      </c>
      <c r="BM97" s="23" t="s">
        <v>164</v>
      </c>
    </row>
    <row r="98" spans="2:65" s="1" customFormat="1" ht="16.5" customHeight="1">
      <c r="B98" s="168"/>
      <c r="C98" s="169" t="s">
        <v>165</v>
      </c>
      <c r="D98" s="169" t="s">
        <v>124</v>
      </c>
      <c r="E98" s="170" t="s">
        <v>166</v>
      </c>
      <c r="F98" s="171" t="s">
        <v>167</v>
      </c>
      <c r="G98" s="172" t="s">
        <v>143</v>
      </c>
      <c r="H98" s="173">
        <v>65.435000000000002</v>
      </c>
      <c r="I98" s="174"/>
      <c r="J98" s="175">
        <f>ROUND(I98*H98,2)</f>
        <v>0</v>
      </c>
      <c r="K98" s="298" t="s">
        <v>503</v>
      </c>
      <c r="L98" s="40"/>
      <c r="M98" s="176" t="s">
        <v>5</v>
      </c>
      <c r="N98" s="177" t="s">
        <v>44</v>
      </c>
      <c r="O98" s="41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AR98" s="23" t="s">
        <v>128</v>
      </c>
      <c r="AT98" s="23" t="s">
        <v>124</v>
      </c>
      <c r="AU98" s="23" t="s">
        <v>83</v>
      </c>
      <c r="AY98" s="23" t="s">
        <v>122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23" t="s">
        <v>81</v>
      </c>
      <c r="BK98" s="180">
        <f>ROUND(I98*H98,2)</f>
        <v>0</v>
      </c>
      <c r="BL98" s="23" t="s">
        <v>128</v>
      </c>
      <c r="BM98" s="23" t="s">
        <v>168</v>
      </c>
    </row>
    <row r="99" spans="2:65" s="11" customFormat="1">
      <c r="B99" s="181"/>
      <c r="D99" s="182" t="s">
        <v>130</v>
      </c>
      <c r="E99" s="183" t="s">
        <v>5</v>
      </c>
      <c r="F99" s="184" t="s">
        <v>169</v>
      </c>
      <c r="H99" s="185">
        <v>84.784999999999997</v>
      </c>
      <c r="I99" s="186"/>
      <c r="L99" s="181"/>
      <c r="M99" s="187"/>
      <c r="N99" s="188"/>
      <c r="O99" s="188"/>
      <c r="P99" s="188"/>
      <c r="Q99" s="188"/>
      <c r="R99" s="188"/>
      <c r="S99" s="188"/>
      <c r="T99" s="189"/>
      <c r="AT99" s="183" t="s">
        <v>130</v>
      </c>
      <c r="AU99" s="183" t="s">
        <v>83</v>
      </c>
      <c r="AV99" s="11" t="s">
        <v>83</v>
      </c>
      <c r="AW99" s="11" t="s">
        <v>37</v>
      </c>
      <c r="AX99" s="11" t="s">
        <v>73</v>
      </c>
      <c r="AY99" s="183" t="s">
        <v>122</v>
      </c>
    </row>
    <row r="100" spans="2:65" s="12" customFormat="1">
      <c r="B100" s="190"/>
      <c r="D100" s="182" t="s">
        <v>130</v>
      </c>
      <c r="E100" s="191" t="s">
        <v>5</v>
      </c>
      <c r="F100" s="192" t="s">
        <v>170</v>
      </c>
      <c r="H100" s="193">
        <v>84.784999999999997</v>
      </c>
      <c r="I100" s="194"/>
      <c r="L100" s="190"/>
      <c r="M100" s="195"/>
      <c r="N100" s="196"/>
      <c r="O100" s="196"/>
      <c r="P100" s="196"/>
      <c r="Q100" s="196"/>
      <c r="R100" s="196"/>
      <c r="S100" s="196"/>
      <c r="T100" s="197"/>
      <c r="AT100" s="191" t="s">
        <v>130</v>
      </c>
      <c r="AU100" s="191" t="s">
        <v>83</v>
      </c>
      <c r="AV100" s="12" t="s">
        <v>136</v>
      </c>
      <c r="AW100" s="12" t="s">
        <v>37</v>
      </c>
      <c r="AX100" s="12" t="s">
        <v>73</v>
      </c>
      <c r="AY100" s="191" t="s">
        <v>122</v>
      </c>
    </row>
    <row r="101" spans="2:65" s="11" customFormat="1">
      <c r="B101" s="181"/>
      <c r="D101" s="182" t="s">
        <v>130</v>
      </c>
      <c r="E101" s="183" t="s">
        <v>5</v>
      </c>
      <c r="F101" s="184" t="s">
        <v>171</v>
      </c>
      <c r="H101" s="185">
        <v>-19.350000000000001</v>
      </c>
      <c r="I101" s="186"/>
      <c r="L101" s="181"/>
      <c r="M101" s="187"/>
      <c r="N101" s="188"/>
      <c r="O101" s="188"/>
      <c r="P101" s="188"/>
      <c r="Q101" s="188"/>
      <c r="R101" s="188"/>
      <c r="S101" s="188"/>
      <c r="T101" s="189"/>
      <c r="AT101" s="183" t="s">
        <v>130</v>
      </c>
      <c r="AU101" s="183" t="s">
        <v>83</v>
      </c>
      <c r="AV101" s="11" t="s">
        <v>83</v>
      </c>
      <c r="AW101" s="11" t="s">
        <v>37</v>
      </c>
      <c r="AX101" s="11" t="s">
        <v>73</v>
      </c>
      <c r="AY101" s="183" t="s">
        <v>122</v>
      </c>
    </row>
    <row r="102" spans="2:65" s="12" customFormat="1">
      <c r="B102" s="190"/>
      <c r="D102" s="182" t="s">
        <v>130</v>
      </c>
      <c r="E102" s="191" t="s">
        <v>5</v>
      </c>
      <c r="F102" s="192" t="s">
        <v>172</v>
      </c>
      <c r="H102" s="193">
        <v>-19.350000000000001</v>
      </c>
      <c r="I102" s="194"/>
      <c r="L102" s="190"/>
      <c r="M102" s="195"/>
      <c r="N102" s="196"/>
      <c r="O102" s="196"/>
      <c r="P102" s="196"/>
      <c r="Q102" s="196"/>
      <c r="R102" s="196"/>
      <c r="S102" s="196"/>
      <c r="T102" s="197"/>
      <c r="AT102" s="191" t="s">
        <v>130</v>
      </c>
      <c r="AU102" s="191" t="s">
        <v>83</v>
      </c>
      <c r="AV102" s="12" t="s">
        <v>136</v>
      </c>
      <c r="AW102" s="12" t="s">
        <v>37</v>
      </c>
      <c r="AX102" s="12" t="s">
        <v>73</v>
      </c>
      <c r="AY102" s="191" t="s">
        <v>122</v>
      </c>
    </row>
    <row r="103" spans="2:65" s="13" customFormat="1">
      <c r="B103" s="198"/>
      <c r="D103" s="182" t="s">
        <v>130</v>
      </c>
      <c r="E103" s="199" t="s">
        <v>5</v>
      </c>
      <c r="F103" s="200" t="s">
        <v>173</v>
      </c>
      <c r="H103" s="201">
        <v>65.435000000000002</v>
      </c>
      <c r="I103" s="202"/>
      <c r="L103" s="198"/>
      <c r="M103" s="203"/>
      <c r="N103" s="204"/>
      <c r="O103" s="204"/>
      <c r="P103" s="204"/>
      <c r="Q103" s="204"/>
      <c r="R103" s="204"/>
      <c r="S103" s="204"/>
      <c r="T103" s="205"/>
      <c r="AT103" s="199" t="s">
        <v>130</v>
      </c>
      <c r="AU103" s="199" t="s">
        <v>83</v>
      </c>
      <c r="AV103" s="13" t="s">
        <v>128</v>
      </c>
      <c r="AW103" s="13" t="s">
        <v>37</v>
      </c>
      <c r="AX103" s="13" t="s">
        <v>81</v>
      </c>
      <c r="AY103" s="199" t="s">
        <v>122</v>
      </c>
    </row>
    <row r="104" spans="2:65" s="1" customFormat="1" ht="16.5" customHeight="1">
      <c r="B104" s="168"/>
      <c r="C104" s="169" t="s">
        <v>174</v>
      </c>
      <c r="D104" s="169" t="s">
        <v>124</v>
      </c>
      <c r="E104" s="170" t="s">
        <v>175</v>
      </c>
      <c r="F104" s="171" t="s">
        <v>176</v>
      </c>
      <c r="G104" s="172" t="s">
        <v>143</v>
      </c>
      <c r="H104" s="173">
        <v>65.435000000000002</v>
      </c>
      <c r="I104" s="174"/>
      <c r="J104" s="175">
        <f>ROUND(I104*H104,2)</f>
        <v>0</v>
      </c>
      <c r="K104" s="298" t="s">
        <v>503</v>
      </c>
      <c r="L104" s="40"/>
      <c r="M104" s="176" t="s">
        <v>5</v>
      </c>
      <c r="N104" s="177" t="s">
        <v>44</v>
      </c>
      <c r="O104" s="41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AR104" s="23" t="s">
        <v>128</v>
      </c>
      <c r="AT104" s="23" t="s">
        <v>124</v>
      </c>
      <c r="AU104" s="23" t="s">
        <v>83</v>
      </c>
      <c r="AY104" s="23" t="s">
        <v>122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3" t="s">
        <v>81</v>
      </c>
      <c r="BK104" s="180">
        <f>ROUND(I104*H104,2)</f>
        <v>0</v>
      </c>
      <c r="BL104" s="23" t="s">
        <v>128</v>
      </c>
      <c r="BM104" s="23" t="s">
        <v>177</v>
      </c>
    </row>
    <row r="105" spans="2:65" s="1" customFormat="1" ht="16.5" customHeight="1">
      <c r="B105" s="168"/>
      <c r="C105" s="169" t="s">
        <v>178</v>
      </c>
      <c r="D105" s="169" t="s">
        <v>124</v>
      </c>
      <c r="E105" s="170" t="s">
        <v>179</v>
      </c>
      <c r="F105" s="171" t="s">
        <v>180</v>
      </c>
      <c r="G105" s="172" t="s">
        <v>143</v>
      </c>
      <c r="H105" s="173">
        <v>65.435000000000002</v>
      </c>
      <c r="I105" s="174"/>
      <c r="J105" s="175">
        <f>ROUND(I105*H105,2)</f>
        <v>0</v>
      </c>
      <c r="K105" s="298" t="s">
        <v>503</v>
      </c>
      <c r="L105" s="40"/>
      <c r="M105" s="176" t="s">
        <v>5</v>
      </c>
      <c r="N105" s="177" t="s">
        <v>44</v>
      </c>
      <c r="O105" s="41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AR105" s="23" t="s">
        <v>128</v>
      </c>
      <c r="AT105" s="23" t="s">
        <v>124</v>
      </c>
      <c r="AU105" s="23" t="s">
        <v>83</v>
      </c>
      <c r="AY105" s="23" t="s">
        <v>122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23" t="s">
        <v>81</v>
      </c>
      <c r="BK105" s="180">
        <f>ROUND(I105*H105,2)</f>
        <v>0</v>
      </c>
      <c r="BL105" s="23" t="s">
        <v>128</v>
      </c>
      <c r="BM105" s="23" t="s">
        <v>181</v>
      </c>
    </row>
    <row r="106" spans="2:65" s="1" customFormat="1" ht="16.5" customHeight="1">
      <c r="B106" s="168"/>
      <c r="C106" s="169" t="s">
        <v>182</v>
      </c>
      <c r="D106" s="169" t="s">
        <v>124</v>
      </c>
      <c r="E106" s="170" t="s">
        <v>183</v>
      </c>
      <c r="F106" s="171" t="s">
        <v>184</v>
      </c>
      <c r="G106" s="172" t="s">
        <v>185</v>
      </c>
      <c r="H106" s="173">
        <v>124.327</v>
      </c>
      <c r="I106" s="174"/>
      <c r="J106" s="175">
        <f>ROUND(I106*H106,2)</f>
        <v>0</v>
      </c>
      <c r="K106" s="298" t="s">
        <v>503</v>
      </c>
      <c r="L106" s="40"/>
      <c r="M106" s="176" t="s">
        <v>5</v>
      </c>
      <c r="N106" s="177" t="s">
        <v>44</v>
      </c>
      <c r="O106" s="41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AR106" s="23" t="s">
        <v>128</v>
      </c>
      <c r="AT106" s="23" t="s">
        <v>124</v>
      </c>
      <c r="AU106" s="23" t="s">
        <v>83</v>
      </c>
      <c r="AY106" s="23" t="s">
        <v>122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3" t="s">
        <v>81</v>
      </c>
      <c r="BK106" s="180">
        <f>ROUND(I106*H106,2)</f>
        <v>0</v>
      </c>
      <c r="BL106" s="23" t="s">
        <v>128</v>
      </c>
      <c r="BM106" s="23" t="s">
        <v>186</v>
      </c>
    </row>
    <row r="107" spans="2:65" s="11" customFormat="1">
      <c r="B107" s="181"/>
      <c r="D107" s="182" t="s">
        <v>130</v>
      </c>
      <c r="E107" s="183" t="s">
        <v>5</v>
      </c>
      <c r="F107" s="184" t="s">
        <v>187</v>
      </c>
      <c r="H107" s="185">
        <v>124.327</v>
      </c>
      <c r="I107" s="186"/>
      <c r="L107" s="181"/>
      <c r="M107" s="187"/>
      <c r="N107" s="188"/>
      <c r="O107" s="188"/>
      <c r="P107" s="188"/>
      <c r="Q107" s="188"/>
      <c r="R107" s="188"/>
      <c r="S107" s="188"/>
      <c r="T107" s="189"/>
      <c r="AT107" s="183" t="s">
        <v>130</v>
      </c>
      <c r="AU107" s="183" t="s">
        <v>83</v>
      </c>
      <c r="AV107" s="11" t="s">
        <v>83</v>
      </c>
      <c r="AW107" s="11" t="s">
        <v>37</v>
      </c>
      <c r="AX107" s="11" t="s">
        <v>81</v>
      </c>
      <c r="AY107" s="183" t="s">
        <v>122</v>
      </c>
    </row>
    <row r="108" spans="2:65" s="1" customFormat="1" ht="16.5" customHeight="1">
      <c r="B108" s="168"/>
      <c r="C108" s="169" t="s">
        <v>188</v>
      </c>
      <c r="D108" s="169" t="s">
        <v>124</v>
      </c>
      <c r="E108" s="170" t="s">
        <v>189</v>
      </c>
      <c r="F108" s="171" t="s">
        <v>190</v>
      </c>
      <c r="G108" s="172" t="s">
        <v>143</v>
      </c>
      <c r="H108" s="173">
        <v>24.41</v>
      </c>
      <c r="I108" s="174"/>
      <c r="J108" s="175">
        <f>ROUND(I108*H108,2)</f>
        <v>0</v>
      </c>
      <c r="K108" s="298" t="s">
        <v>503</v>
      </c>
      <c r="L108" s="40"/>
      <c r="M108" s="176" t="s">
        <v>5</v>
      </c>
      <c r="N108" s="177" t="s">
        <v>44</v>
      </c>
      <c r="O108" s="41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AR108" s="23" t="s">
        <v>128</v>
      </c>
      <c r="AT108" s="23" t="s">
        <v>124</v>
      </c>
      <c r="AU108" s="23" t="s">
        <v>83</v>
      </c>
      <c r="AY108" s="23" t="s">
        <v>122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3" t="s">
        <v>81</v>
      </c>
      <c r="BK108" s="180">
        <f>ROUND(I108*H108,2)</f>
        <v>0</v>
      </c>
      <c r="BL108" s="23" t="s">
        <v>128</v>
      </c>
      <c r="BM108" s="23" t="s">
        <v>191</v>
      </c>
    </row>
    <row r="109" spans="2:65" s="11" customFormat="1">
      <c r="B109" s="181"/>
      <c r="D109" s="182" t="s">
        <v>130</v>
      </c>
      <c r="E109" s="183" t="s">
        <v>5</v>
      </c>
      <c r="F109" s="184" t="s">
        <v>169</v>
      </c>
      <c r="H109" s="185">
        <v>84.784999999999997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83" t="s">
        <v>130</v>
      </c>
      <c r="AU109" s="183" t="s">
        <v>83</v>
      </c>
      <c r="AV109" s="11" t="s">
        <v>83</v>
      </c>
      <c r="AW109" s="11" t="s">
        <v>37</v>
      </c>
      <c r="AX109" s="11" t="s">
        <v>73</v>
      </c>
      <c r="AY109" s="183" t="s">
        <v>122</v>
      </c>
    </row>
    <row r="110" spans="2:65" s="12" customFormat="1">
      <c r="B110" s="190"/>
      <c r="D110" s="182" t="s">
        <v>130</v>
      </c>
      <c r="E110" s="191" t="s">
        <v>5</v>
      </c>
      <c r="F110" s="192" t="s">
        <v>170</v>
      </c>
      <c r="H110" s="193">
        <v>84.784999999999997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1" t="s">
        <v>130</v>
      </c>
      <c r="AU110" s="191" t="s">
        <v>83</v>
      </c>
      <c r="AV110" s="12" t="s">
        <v>136</v>
      </c>
      <c r="AW110" s="12" t="s">
        <v>37</v>
      </c>
      <c r="AX110" s="12" t="s">
        <v>73</v>
      </c>
      <c r="AY110" s="191" t="s">
        <v>122</v>
      </c>
    </row>
    <row r="111" spans="2:65" s="11" customFormat="1">
      <c r="B111" s="181"/>
      <c r="D111" s="182" t="s">
        <v>130</v>
      </c>
      <c r="E111" s="183" t="s">
        <v>5</v>
      </c>
      <c r="F111" s="184" t="s">
        <v>171</v>
      </c>
      <c r="H111" s="185">
        <v>-19.350000000000001</v>
      </c>
      <c r="I111" s="186"/>
      <c r="L111" s="181"/>
      <c r="M111" s="187"/>
      <c r="N111" s="188"/>
      <c r="O111" s="188"/>
      <c r="P111" s="188"/>
      <c r="Q111" s="188"/>
      <c r="R111" s="188"/>
      <c r="S111" s="188"/>
      <c r="T111" s="189"/>
      <c r="AT111" s="183" t="s">
        <v>130</v>
      </c>
      <c r="AU111" s="183" t="s">
        <v>83</v>
      </c>
      <c r="AV111" s="11" t="s">
        <v>83</v>
      </c>
      <c r="AW111" s="11" t="s">
        <v>37</v>
      </c>
      <c r="AX111" s="11" t="s">
        <v>73</v>
      </c>
      <c r="AY111" s="183" t="s">
        <v>122</v>
      </c>
    </row>
    <row r="112" spans="2:65" s="12" customFormat="1">
      <c r="B112" s="190"/>
      <c r="D112" s="182" t="s">
        <v>130</v>
      </c>
      <c r="E112" s="191" t="s">
        <v>5</v>
      </c>
      <c r="F112" s="192" t="s">
        <v>192</v>
      </c>
      <c r="H112" s="193">
        <v>-19.350000000000001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1" t="s">
        <v>130</v>
      </c>
      <c r="AU112" s="191" t="s">
        <v>83</v>
      </c>
      <c r="AV112" s="12" t="s">
        <v>136</v>
      </c>
      <c r="AW112" s="12" t="s">
        <v>37</v>
      </c>
      <c r="AX112" s="12" t="s">
        <v>73</v>
      </c>
      <c r="AY112" s="191" t="s">
        <v>122</v>
      </c>
    </row>
    <row r="113" spans="2:65" s="11" customFormat="1">
      <c r="B113" s="181"/>
      <c r="D113" s="182" t="s">
        <v>130</v>
      </c>
      <c r="E113" s="183" t="s">
        <v>5</v>
      </c>
      <c r="F113" s="184" t="s">
        <v>193</v>
      </c>
      <c r="H113" s="185">
        <v>-41.024999999999999</v>
      </c>
      <c r="I113" s="186"/>
      <c r="L113" s="181"/>
      <c r="M113" s="187"/>
      <c r="N113" s="188"/>
      <c r="O113" s="188"/>
      <c r="P113" s="188"/>
      <c r="Q113" s="188"/>
      <c r="R113" s="188"/>
      <c r="S113" s="188"/>
      <c r="T113" s="189"/>
      <c r="AT113" s="183" t="s">
        <v>130</v>
      </c>
      <c r="AU113" s="183" t="s">
        <v>83</v>
      </c>
      <c r="AV113" s="11" t="s">
        <v>83</v>
      </c>
      <c r="AW113" s="11" t="s">
        <v>37</v>
      </c>
      <c r="AX113" s="11" t="s">
        <v>73</v>
      </c>
      <c r="AY113" s="183" t="s">
        <v>122</v>
      </c>
    </row>
    <row r="114" spans="2:65" s="12" customFormat="1">
      <c r="B114" s="190"/>
      <c r="D114" s="182" t="s">
        <v>130</v>
      </c>
      <c r="E114" s="191" t="s">
        <v>5</v>
      </c>
      <c r="F114" s="192" t="s">
        <v>194</v>
      </c>
      <c r="H114" s="193">
        <v>-41.024999999999999</v>
      </c>
      <c r="I114" s="194"/>
      <c r="L114" s="190"/>
      <c r="M114" s="195"/>
      <c r="N114" s="196"/>
      <c r="O114" s="196"/>
      <c r="P114" s="196"/>
      <c r="Q114" s="196"/>
      <c r="R114" s="196"/>
      <c r="S114" s="196"/>
      <c r="T114" s="197"/>
      <c r="AT114" s="191" t="s">
        <v>130</v>
      </c>
      <c r="AU114" s="191" t="s">
        <v>83</v>
      </c>
      <c r="AV114" s="12" t="s">
        <v>136</v>
      </c>
      <c r="AW114" s="12" t="s">
        <v>37</v>
      </c>
      <c r="AX114" s="12" t="s">
        <v>73</v>
      </c>
      <c r="AY114" s="191" t="s">
        <v>122</v>
      </c>
    </row>
    <row r="115" spans="2:65" s="13" customFormat="1">
      <c r="B115" s="198"/>
      <c r="D115" s="182" t="s">
        <v>130</v>
      </c>
      <c r="E115" s="199" t="s">
        <v>5</v>
      </c>
      <c r="F115" s="200" t="s">
        <v>173</v>
      </c>
      <c r="H115" s="201">
        <v>24.41</v>
      </c>
      <c r="I115" s="202"/>
      <c r="L115" s="198"/>
      <c r="M115" s="203"/>
      <c r="N115" s="204"/>
      <c r="O115" s="204"/>
      <c r="P115" s="204"/>
      <c r="Q115" s="204"/>
      <c r="R115" s="204"/>
      <c r="S115" s="204"/>
      <c r="T115" s="205"/>
      <c r="AT115" s="199" t="s">
        <v>130</v>
      </c>
      <c r="AU115" s="199" t="s">
        <v>83</v>
      </c>
      <c r="AV115" s="13" t="s">
        <v>128</v>
      </c>
      <c r="AW115" s="13" t="s">
        <v>37</v>
      </c>
      <c r="AX115" s="13" t="s">
        <v>81</v>
      </c>
      <c r="AY115" s="199" t="s">
        <v>122</v>
      </c>
    </row>
    <row r="116" spans="2:65" s="1" customFormat="1" ht="16.5" customHeight="1">
      <c r="B116" s="168"/>
      <c r="C116" s="206" t="s">
        <v>195</v>
      </c>
      <c r="D116" s="206" t="s">
        <v>196</v>
      </c>
      <c r="E116" s="207" t="s">
        <v>197</v>
      </c>
      <c r="F116" s="208" t="s">
        <v>198</v>
      </c>
      <c r="G116" s="209" t="s">
        <v>185</v>
      </c>
      <c r="H116" s="210">
        <v>47.6</v>
      </c>
      <c r="I116" s="211"/>
      <c r="J116" s="212">
        <f>ROUND(I116*H116,2)</f>
        <v>0</v>
      </c>
      <c r="K116" s="299" t="s">
        <v>503</v>
      </c>
      <c r="L116" s="213"/>
      <c r="M116" s="214" t="s">
        <v>5</v>
      </c>
      <c r="N116" s="215" t="s">
        <v>44</v>
      </c>
      <c r="O116" s="41"/>
      <c r="P116" s="178">
        <f>O116*H116</f>
        <v>0</v>
      </c>
      <c r="Q116" s="178">
        <v>1</v>
      </c>
      <c r="R116" s="178">
        <f>Q116*H116</f>
        <v>47.6</v>
      </c>
      <c r="S116" s="178">
        <v>0</v>
      </c>
      <c r="T116" s="179">
        <f>S116*H116</f>
        <v>0</v>
      </c>
      <c r="AR116" s="23" t="s">
        <v>161</v>
      </c>
      <c r="AT116" s="23" t="s">
        <v>196</v>
      </c>
      <c r="AU116" s="23" t="s">
        <v>83</v>
      </c>
      <c r="AY116" s="23" t="s">
        <v>122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23" t="s">
        <v>81</v>
      </c>
      <c r="BK116" s="180">
        <f>ROUND(I116*H116,2)</f>
        <v>0</v>
      </c>
      <c r="BL116" s="23" t="s">
        <v>128</v>
      </c>
      <c r="BM116" s="23" t="s">
        <v>199</v>
      </c>
    </row>
    <row r="117" spans="2:65" s="11" customFormat="1">
      <c r="B117" s="181"/>
      <c r="D117" s="182" t="s">
        <v>130</v>
      </c>
      <c r="E117" s="183" t="s">
        <v>5</v>
      </c>
      <c r="F117" s="184" t="s">
        <v>200</v>
      </c>
      <c r="H117" s="185">
        <v>47.6</v>
      </c>
      <c r="I117" s="186"/>
      <c r="L117" s="181"/>
      <c r="M117" s="187"/>
      <c r="N117" s="188"/>
      <c r="O117" s="188"/>
      <c r="P117" s="188"/>
      <c r="Q117" s="188"/>
      <c r="R117" s="188"/>
      <c r="S117" s="188"/>
      <c r="T117" s="189"/>
      <c r="AT117" s="183" t="s">
        <v>130</v>
      </c>
      <c r="AU117" s="183" t="s">
        <v>83</v>
      </c>
      <c r="AV117" s="11" t="s">
        <v>83</v>
      </c>
      <c r="AW117" s="11" t="s">
        <v>37</v>
      </c>
      <c r="AX117" s="11" t="s">
        <v>81</v>
      </c>
      <c r="AY117" s="183" t="s">
        <v>122</v>
      </c>
    </row>
    <row r="118" spans="2:65" s="1" customFormat="1" ht="16.5" customHeight="1">
      <c r="B118" s="168"/>
      <c r="C118" s="169" t="s">
        <v>11</v>
      </c>
      <c r="D118" s="169" t="s">
        <v>124</v>
      </c>
      <c r="E118" s="170" t="s">
        <v>201</v>
      </c>
      <c r="F118" s="171" t="s">
        <v>202</v>
      </c>
      <c r="G118" s="172" t="s">
        <v>143</v>
      </c>
      <c r="H118" s="173">
        <v>19.350000000000001</v>
      </c>
      <c r="I118" s="174"/>
      <c r="J118" s="175">
        <f>ROUND(I118*H118,2)</f>
        <v>0</v>
      </c>
      <c r="K118" s="298" t="s">
        <v>503</v>
      </c>
      <c r="L118" s="40"/>
      <c r="M118" s="176" t="s">
        <v>5</v>
      </c>
      <c r="N118" s="177" t="s">
        <v>44</v>
      </c>
      <c r="O118" s="41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AR118" s="23" t="s">
        <v>128</v>
      </c>
      <c r="AT118" s="23" t="s">
        <v>124</v>
      </c>
      <c r="AU118" s="23" t="s">
        <v>83</v>
      </c>
      <c r="AY118" s="23" t="s">
        <v>122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23" t="s">
        <v>81</v>
      </c>
      <c r="BK118" s="180">
        <f>ROUND(I118*H118,2)</f>
        <v>0</v>
      </c>
      <c r="BL118" s="23" t="s">
        <v>128</v>
      </c>
      <c r="BM118" s="23" t="s">
        <v>203</v>
      </c>
    </row>
    <row r="119" spans="2:65" s="11" customFormat="1">
      <c r="B119" s="181"/>
      <c r="D119" s="182" t="s">
        <v>130</v>
      </c>
      <c r="E119" s="183" t="s">
        <v>5</v>
      </c>
      <c r="F119" s="184" t="s">
        <v>204</v>
      </c>
      <c r="H119" s="185">
        <v>19.350000000000001</v>
      </c>
      <c r="I119" s="186"/>
      <c r="L119" s="181"/>
      <c r="M119" s="187"/>
      <c r="N119" s="188"/>
      <c r="O119" s="188"/>
      <c r="P119" s="188"/>
      <c r="Q119" s="188"/>
      <c r="R119" s="188"/>
      <c r="S119" s="188"/>
      <c r="T119" s="189"/>
      <c r="AT119" s="183" t="s">
        <v>130</v>
      </c>
      <c r="AU119" s="183" t="s">
        <v>83</v>
      </c>
      <c r="AV119" s="11" t="s">
        <v>83</v>
      </c>
      <c r="AW119" s="11" t="s">
        <v>37</v>
      </c>
      <c r="AX119" s="11" t="s">
        <v>73</v>
      </c>
      <c r="AY119" s="183" t="s">
        <v>122</v>
      </c>
    </row>
    <row r="120" spans="2:65" s="12" customFormat="1">
      <c r="B120" s="190"/>
      <c r="D120" s="182" t="s">
        <v>130</v>
      </c>
      <c r="E120" s="191" t="s">
        <v>5</v>
      </c>
      <c r="F120" s="192" t="s">
        <v>172</v>
      </c>
      <c r="H120" s="193">
        <v>19.350000000000001</v>
      </c>
      <c r="I120" s="194"/>
      <c r="L120" s="190"/>
      <c r="M120" s="195"/>
      <c r="N120" s="196"/>
      <c r="O120" s="196"/>
      <c r="P120" s="196"/>
      <c r="Q120" s="196"/>
      <c r="R120" s="196"/>
      <c r="S120" s="196"/>
      <c r="T120" s="197"/>
      <c r="AT120" s="191" t="s">
        <v>130</v>
      </c>
      <c r="AU120" s="191" t="s">
        <v>83</v>
      </c>
      <c r="AV120" s="12" t="s">
        <v>136</v>
      </c>
      <c r="AW120" s="12" t="s">
        <v>37</v>
      </c>
      <c r="AX120" s="12" t="s">
        <v>81</v>
      </c>
      <c r="AY120" s="191" t="s">
        <v>122</v>
      </c>
    </row>
    <row r="121" spans="2:65" s="1" customFormat="1" ht="25.5" customHeight="1">
      <c r="B121" s="168"/>
      <c r="C121" s="169" t="s">
        <v>205</v>
      </c>
      <c r="D121" s="169" t="s">
        <v>124</v>
      </c>
      <c r="E121" s="170" t="s">
        <v>206</v>
      </c>
      <c r="F121" s="171" t="s">
        <v>207</v>
      </c>
      <c r="G121" s="172" t="s">
        <v>143</v>
      </c>
      <c r="H121" s="173">
        <v>32.82</v>
      </c>
      <c r="I121" s="174"/>
      <c r="J121" s="175">
        <f>ROUND(I121*H121,2)</f>
        <v>0</v>
      </c>
      <c r="K121" s="298" t="s">
        <v>503</v>
      </c>
      <c r="L121" s="40"/>
      <c r="M121" s="176" t="s">
        <v>5</v>
      </c>
      <c r="N121" s="177" t="s">
        <v>44</v>
      </c>
      <c r="O121" s="41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AR121" s="23" t="s">
        <v>128</v>
      </c>
      <c r="AT121" s="23" t="s">
        <v>124</v>
      </c>
      <c r="AU121" s="23" t="s">
        <v>83</v>
      </c>
      <c r="AY121" s="23" t="s">
        <v>122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23" t="s">
        <v>81</v>
      </c>
      <c r="BK121" s="180">
        <f>ROUND(I121*H121,2)</f>
        <v>0</v>
      </c>
      <c r="BL121" s="23" t="s">
        <v>128</v>
      </c>
      <c r="BM121" s="23" t="s">
        <v>208</v>
      </c>
    </row>
    <row r="122" spans="2:65" s="11" customFormat="1">
      <c r="B122" s="181"/>
      <c r="D122" s="182" t="s">
        <v>130</v>
      </c>
      <c r="E122" s="183" t="s">
        <v>5</v>
      </c>
      <c r="F122" s="184" t="s">
        <v>209</v>
      </c>
      <c r="H122" s="185">
        <v>32.82</v>
      </c>
      <c r="I122" s="186"/>
      <c r="L122" s="181"/>
      <c r="M122" s="187"/>
      <c r="N122" s="188"/>
      <c r="O122" s="188"/>
      <c r="P122" s="188"/>
      <c r="Q122" s="188"/>
      <c r="R122" s="188"/>
      <c r="S122" s="188"/>
      <c r="T122" s="189"/>
      <c r="AT122" s="183" t="s">
        <v>130</v>
      </c>
      <c r="AU122" s="183" t="s">
        <v>83</v>
      </c>
      <c r="AV122" s="11" t="s">
        <v>83</v>
      </c>
      <c r="AW122" s="11" t="s">
        <v>37</v>
      </c>
      <c r="AX122" s="11" t="s">
        <v>81</v>
      </c>
      <c r="AY122" s="183" t="s">
        <v>122</v>
      </c>
    </row>
    <row r="123" spans="2:65" s="1" customFormat="1" ht="16.5" customHeight="1">
      <c r="B123" s="168"/>
      <c r="C123" s="206" t="s">
        <v>210</v>
      </c>
      <c r="D123" s="206" t="s">
        <v>196</v>
      </c>
      <c r="E123" s="207" t="s">
        <v>211</v>
      </c>
      <c r="F123" s="208" t="s">
        <v>212</v>
      </c>
      <c r="G123" s="209" t="s">
        <v>185</v>
      </c>
      <c r="H123" s="210">
        <v>67.281000000000006</v>
      </c>
      <c r="I123" s="211"/>
      <c r="J123" s="212">
        <f>ROUND(I123*H123,2)</f>
        <v>0</v>
      </c>
      <c r="K123" s="299" t="s">
        <v>503</v>
      </c>
      <c r="L123" s="213"/>
      <c r="M123" s="214" t="s">
        <v>5</v>
      </c>
      <c r="N123" s="215" t="s">
        <v>44</v>
      </c>
      <c r="O123" s="41"/>
      <c r="P123" s="178">
        <f>O123*H123</f>
        <v>0</v>
      </c>
      <c r="Q123" s="178">
        <v>1</v>
      </c>
      <c r="R123" s="178">
        <f>Q123*H123</f>
        <v>67.281000000000006</v>
      </c>
      <c r="S123" s="178">
        <v>0</v>
      </c>
      <c r="T123" s="179">
        <f>S123*H123</f>
        <v>0</v>
      </c>
      <c r="AR123" s="23" t="s">
        <v>161</v>
      </c>
      <c r="AT123" s="23" t="s">
        <v>196</v>
      </c>
      <c r="AU123" s="23" t="s">
        <v>83</v>
      </c>
      <c r="AY123" s="23" t="s">
        <v>122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3" t="s">
        <v>81</v>
      </c>
      <c r="BK123" s="180">
        <f>ROUND(I123*H123,2)</f>
        <v>0</v>
      </c>
      <c r="BL123" s="23" t="s">
        <v>128</v>
      </c>
      <c r="BM123" s="23" t="s">
        <v>213</v>
      </c>
    </row>
    <row r="124" spans="2:65" s="11" customFormat="1">
      <c r="B124" s="181"/>
      <c r="D124" s="182" t="s">
        <v>130</v>
      </c>
      <c r="E124" s="183" t="s">
        <v>5</v>
      </c>
      <c r="F124" s="184" t="s">
        <v>214</v>
      </c>
      <c r="H124" s="185">
        <v>67.281000000000006</v>
      </c>
      <c r="I124" s="186"/>
      <c r="L124" s="181"/>
      <c r="M124" s="187"/>
      <c r="N124" s="188"/>
      <c r="O124" s="188"/>
      <c r="P124" s="188"/>
      <c r="Q124" s="188"/>
      <c r="R124" s="188"/>
      <c r="S124" s="188"/>
      <c r="T124" s="189"/>
      <c r="AT124" s="183" t="s">
        <v>130</v>
      </c>
      <c r="AU124" s="183" t="s">
        <v>83</v>
      </c>
      <c r="AV124" s="11" t="s">
        <v>83</v>
      </c>
      <c r="AW124" s="11" t="s">
        <v>37</v>
      </c>
      <c r="AX124" s="11" t="s">
        <v>81</v>
      </c>
      <c r="AY124" s="183" t="s">
        <v>122</v>
      </c>
    </row>
    <row r="125" spans="2:65" s="1" customFormat="1" ht="16.5" customHeight="1">
      <c r="B125" s="168"/>
      <c r="C125" s="169" t="s">
        <v>215</v>
      </c>
      <c r="D125" s="169" t="s">
        <v>124</v>
      </c>
      <c r="E125" s="170" t="s">
        <v>216</v>
      </c>
      <c r="F125" s="171" t="s">
        <v>217</v>
      </c>
      <c r="G125" s="172" t="s">
        <v>218</v>
      </c>
      <c r="H125" s="173">
        <v>1</v>
      </c>
      <c r="I125" s="174"/>
      <c r="J125" s="175">
        <f>ROUND(I125*H125,2)</f>
        <v>0</v>
      </c>
      <c r="K125" s="298" t="s">
        <v>503</v>
      </c>
      <c r="L125" s="40"/>
      <c r="M125" s="176" t="s">
        <v>5</v>
      </c>
      <c r="N125" s="177" t="s">
        <v>44</v>
      </c>
      <c r="O125" s="41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AR125" s="23" t="s">
        <v>128</v>
      </c>
      <c r="AT125" s="23" t="s">
        <v>124</v>
      </c>
      <c r="AU125" s="23" t="s">
        <v>83</v>
      </c>
      <c r="AY125" s="23" t="s">
        <v>122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3" t="s">
        <v>81</v>
      </c>
      <c r="BK125" s="180">
        <f>ROUND(I125*H125,2)</f>
        <v>0</v>
      </c>
      <c r="BL125" s="23" t="s">
        <v>128</v>
      </c>
      <c r="BM125" s="23" t="s">
        <v>219</v>
      </c>
    </row>
    <row r="126" spans="2:65" s="1" customFormat="1" ht="16.5" customHeight="1">
      <c r="B126" s="168"/>
      <c r="C126" s="169" t="s">
        <v>220</v>
      </c>
      <c r="D126" s="169" t="s">
        <v>124</v>
      </c>
      <c r="E126" s="170" t="s">
        <v>221</v>
      </c>
      <c r="F126" s="171" t="s">
        <v>222</v>
      </c>
      <c r="G126" s="172" t="s">
        <v>185</v>
      </c>
      <c r="H126" s="173">
        <v>115.01900000000001</v>
      </c>
      <c r="I126" s="174"/>
      <c r="J126" s="175">
        <f>ROUND(I126*H126,2)</f>
        <v>0</v>
      </c>
      <c r="K126" s="298" t="s">
        <v>503</v>
      </c>
      <c r="L126" s="40"/>
      <c r="M126" s="176" t="s">
        <v>5</v>
      </c>
      <c r="N126" s="177" t="s">
        <v>44</v>
      </c>
      <c r="O126" s="41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AR126" s="23" t="s">
        <v>128</v>
      </c>
      <c r="AT126" s="23" t="s">
        <v>124</v>
      </c>
      <c r="AU126" s="23" t="s">
        <v>83</v>
      </c>
      <c r="AY126" s="23" t="s">
        <v>122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23" t="s">
        <v>81</v>
      </c>
      <c r="BK126" s="180">
        <f>ROUND(I126*H126,2)</f>
        <v>0</v>
      </c>
      <c r="BL126" s="23" t="s">
        <v>128</v>
      </c>
      <c r="BM126" s="23" t="s">
        <v>223</v>
      </c>
    </row>
    <row r="127" spans="2:65" s="10" customFormat="1" ht="29.85" customHeight="1">
      <c r="B127" s="155"/>
      <c r="D127" s="156" t="s">
        <v>72</v>
      </c>
      <c r="E127" s="166" t="s">
        <v>10</v>
      </c>
      <c r="F127" s="166" t="s">
        <v>224</v>
      </c>
      <c r="I127" s="158"/>
      <c r="J127" s="167">
        <f>BK127</f>
        <v>0</v>
      </c>
      <c r="L127" s="155"/>
      <c r="M127" s="160"/>
      <c r="N127" s="161"/>
      <c r="O127" s="161"/>
      <c r="P127" s="162">
        <f>SUM(P128:P131)</f>
        <v>0</v>
      </c>
      <c r="Q127" s="161"/>
      <c r="R127" s="162">
        <f>SUM(R128:R131)</f>
        <v>15.7845055</v>
      </c>
      <c r="S127" s="161"/>
      <c r="T127" s="163">
        <f>SUM(T128:T131)</f>
        <v>0</v>
      </c>
      <c r="AR127" s="156" t="s">
        <v>81</v>
      </c>
      <c r="AT127" s="164" t="s">
        <v>72</v>
      </c>
      <c r="AU127" s="164" t="s">
        <v>81</v>
      </c>
      <c r="AY127" s="156" t="s">
        <v>122</v>
      </c>
      <c r="BK127" s="165">
        <f>SUM(BK128:BK131)</f>
        <v>0</v>
      </c>
    </row>
    <row r="128" spans="2:65" s="1" customFormat="1" ht="16.5" customHeight="1">
      <c r="B128" s="168"/>
      <c r="C128" s="169" t="s">
        <v>225</v>
      </c>
      <c r="D128" s="169" t="s">
        <v>124</v>
      </c>
      <c r="E128" s="170" t="s">
        <v>226</v>
      </c>
      <c r="F128" s="171" t="s">
        <v>227</v>
      </c>
      <c r="G128" s="172" t="s">
        <v>143</v>
      </c>
      <c r="H128" s="173">
        <v>8.2050000000000001</v>
      </c>
      <c r="I128" s="174"/>
      <c r="J128" s="175">
        <f>ROUND(I128*H128,2)</f>
        <v>0</v>
      </c>
      <c r="K128" s="298" t="s">
        <v>503</v>
      </c>
      <c r="L128" s="40"/>
      <c r="M128" s="176" t="s">
        <v>5</v>
      </c>
      <c r="N128" s="177" t="s">
        <v>44</v>
      </c>
      <c r="O128" s="41"/>
      <c r="P128" s="178">
        <f>O128*H128</f>
        <v>0</v>
      </c>
      <c r="Q128" s="178">
        <v>1.9205000000000001</v>
      </c>
      <c r="R128" s="178">
        <f>Q128*H128</f>
        <v>15.757702500000001</v>
      </c>
      <c r="S128" s="178">
        <v>0</v>
      </c>
      <c r="T128" s="179">
        <f>S128*H128</f>
        <v>0</v>
      </c>
      <c r="AR128" s="23" t="s">
        <v>128</v>
      </c>
      <c r="AT128" s="23" t="s">
        <v>124</v>
      </c>
      <c r="AU128" s="23" t="s">
        <v>83</v>
      </c>
      <c r="AY128" s="23" t="s">
        <v>122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23" t="s">
        <v>81</v>
      </c>
      <c r="BK128" s="180">
        <f>ROUND(I128*H128,2)</f>
        <v>0</v>
      </c>
      <c r="BL128" s="23" t="s">
        <v>128</v>
      </c>
      <c r="BM128" s="23" t="s">
        <v>228</v>
      </c>
    </row>
    <row r="129" spans="2:65" s="11" customFormat="1">
      <c r="B129" s="181"/>
      <c r="D129" s="182" t="s">
        <v>130</v>
      </c>
      <c r="E129" s="183" t="s">
        <v>5</v>
      </c>
      <c r="F129" s="184" t="s">
        <v>229</v>
      </c>
      <c r="H129" s="185">
        <v>8.2050000000000001</v>
      </c>
      <c r="I129" s="186"/>
      <c r="L129" s="181"/>
      <c r="M129" s="187"/>
      <c r="N129" s="188"/>
      <c r="O129" s="188"/>
      <c r="P129" s="188"/>
      <c r="Q129" s="188"/>
      <c r="R129" s="188"/>
      <c r="S129" s="188"/>
      <c r="T129" s="189"/>
      <c r="AT129" s="183" t="s">
        <v>130</v>
      </c>
      <c r="AU129" s="183" t="s">
        <v>83</v>
      </c>
      <c r="AV129" s="11" t="s">
        <v>83</v>
      </c>
      <c r="AW129" s="11" t="s">
        <v>37</v>
      </c>
      <c r="AX129" s="11" t="s">
        <v>81</v>
      </c>
      <c r="AY129" s="183" t="s">
        <v>122</v>
      </c>
    </row>
    <row r="130" spans="2:65" s="1" customFormat="1" ht="16.5" customHeight="1">
      <c r="B130" s="168"/>
      <c r="C130" s="169" t="s">
        <v>10</v>
      </c>
      <c r="D130" s="169" t="s">
        <v>124</v>
      </c>
      <c r="E130" s="170" t="s">
        <v>230</v>
      </c>
      <c r="F130" s="171" t="s">
        <v>231</v>
      </c>
      <c r="G130" s="172" t="s">
        <v>139</v>
      </c>
      <c r="H130" s="173">
        <v>54.7</v>
      </c>
      <c r="I130" s="174"/>
      <c r="J130" s="175">
        <f>ROUND(I130*H130,2)</f>
        <v>0</v>
      </c>
      <c r="K130" s="298" t="s">
        <v>503</v>
      </c>
      <c r="L130" s="40"/>
      <c r="M130" s="176" t="s">
        <v>5</v>
      </c>
      <c r="N130" s="177" t="s">
        <v>44</v>
      </c>
      <c r="O130" s="41"/>
      <c r="P130" s="178">
        <f>O130*H130</f>
        <v>0</v>
      </c>
      <c r="Q130" s="178">
        <v>4.8999999999999998E-4</v>
      </c>
      <c r="R130" s="178">
        <f>Q130*H130</f>
        <v>2.6803E-2</v>
      </c>
      <c r="S130" s="178">
        <v>0</v>
      </c>
      <c r="T130" s="179">
        <f>S130*H130</f>
        <v>0</v>
      </c>
      <c r="AR130" s="23" t="s">
        <v>128</v>
      </c>
      <c r="AT130" s="23" t="s">
        <v>124</v>
      </c>
      <c r="AU130" s="23" t="s">
        <v>83</v>
      </c>
      <c r="AY130" s="23" t="s">
        <v>122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23" t="s">
        <v>81</v>
      </c>
      <c r="BK130" s="180">
        <f>ROUND(I130*H130,2)</f>
        <v>0</v>
      </c>
      <c r="BL130" s="23" t="s">
        <v>128</v>
      </c>
      <c r="BM130" s="23" t="s">
        <v>232</v>
      </c>
    </row>
    <row r="131" spans="2:65" s="1" customFormat="1" ht="16.5" customHeight="1">
      <c r="B131" s="168"/>
      <c r="C131" s="169" t="s">
        <v>233</v>
      </c>
      <c r="D131" s="169" t="s">
        <v>124</v>
      </c>
      <c r="E131" s="170" t="s">
        <v>221</v>
      </c>
      <c r="F131" s="171" t="s">
        <v>222</v>
      </c>
      <c r="G131" s="172" t="s">
        <v>185</v>
      </c>
      <c r="H131" s="173">
        <v>15.785</v>
      </c>
      <c r="I131" s="174"/>
      <c r="J131" s="175">
        <f>ROUND(I131*H131,2)</f>
        <v>0</v>
      </c>
      <c r="K131" s="298" t="s">
        <v>503</v>
      </c>
      <c r="L131" s="40"/>
      <c r="M131" s="176" t="s">
        <v>5</v>
      </c>
      <c r="N131" s="177" t="s">
        <v>44</v>
      </c>
      <c r="O131" s="41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23" t="s">
        <v>128</v>
      </c>
      <c r="AT131" s="23" t="s">
        <v>124</v>
      </c>
      <c r="AU131" s="23" t="s">
        <v>83</v>
      </c>
      <c r="AY131" s="23" t="s">
        <v>122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23" t="s">
        <v>81</v>
      </c>
      <c r="BK131" s="180">
        <f>ROUND(I131*H131,2)</f>
        <v>0</v>
      </c>
      <c r="BL131" s="23" t="s">
        <v>128</v>
      </c>
      <c r="BM131" s="23" t="s">
        <v>234</v>
      </c>
    </row>
    <row r="132" spans="2:65" s="10" customFormat="1" ht="29.85" customHeight="1">
      <c r="B132" s="155"/>
      <c r="D132" s="156" t="s">
        <v>72</v>
      </c>
      <c r="E132" s="166" t="s">
        <v>128</v>
      </c>
      <c r="F132" s="166" t="s">
        <v>235</v>
      </c>
      <c r="I132" s="158"/>
      <c r="J132" s="167">
        <f>BK132</f>
        <v>0</v>
      </c>
      <c r="L132" s="155"/>
      <c r="M132" s="160"/>
      <c r="N132" s="161"/>
      <c r="O132" s="161"/>
      <c r="P132" s="162">
        <f>SUM(P133:P139)</f>
        <v>0</v>
      </c>
      <c r="Q132" s="161"/>
      <c r="R132" s="162">
        <f>SUM(R133:R139)</f>
        <v>16.370687849999999</v>
      </c>
      <c r="S132" s="161"/>
      <c r="T132" s="163">
        <f>SUM(T133:T139)</f>
        <v>0</v>
      </c>
      <c r="AR132" s="156" t="s">
        <v>81</v>
      </c>
      <c r="AT132" s="164" t="s">
        <v>72</v>
      </c>
      <c r="AU132" s="164" t="s">
        <v>81</v>
      </c>
      <c r="AY132" s="156" t="s">
        <v>122</v>
      </c>
      <c r="BK132" s="165">
        <f>SUM(BK133:BK139)</f>
        <v>0</v>
      </c>
    </row>
    <row r="133" spans="2:65" s="1" customFormat="1" ht="16.5" customHeight="1">
      <c r="B133" s="168"/>
      <c r="C133" s="169" t="s">
        <v>236</v>
      </c>
      <c r="D133" s="169" t="s">
        <v>124</v>
      </c>
      <c r="E133" s="170" t="s">
        <v>237</v>
      </c>
      <c r="F133" s="171" t="s">
        <v>238</v>
      </c>
      <c r="G133" s="172" t="s">
        <v>143</v>
      </c>
      <c r="H133" s="173">
        <v>8.2050000000000001</v>
      </c>
      <c r="I133" s="174"/>
      <c r="J133" s="175">
        <f>ROUND(I133*H133,2)</f>
        <v>0</v>
      </c>
      <c r="K133" s="298" t="s">
        <v>503</v>
      </c>
      <c r="L133" s="40"/>
      <c r="M133" s="176" t="s">
        <v>5</v>
      </c>
      <c r="N133" s="177" t="s">
        <v>44</v>
      </c>
      <c r="O133" s="41"/>
      <c r="P133" s="178">
        <f>O133*H133</f>
        <v>0</v>
      </c>
      <c r="Q133" s="178">
        <v>1.8907700000000001</v>
      </c>
      <c r="R133" s="178">
        <f>Q133*H133</f>
        <v>15.513767850000001</v>
      </c>
      <c r="S133" s="178">
        <v>0</v>
      </c>
      <c r="T133" s="179">
        <f>S133*H133</f>
        <v>0</v>
      </c>
      <c r="AR133" s="23" t="s">
        <v>128</v>
      </c>
      <c r="AT133" s="23" t="s">
        <v>124</v>
      </c>
      <c r="AU133" s="23" t="s">
        <v>83</v>
      </c>
      <c r="AY133" s="23" t="s">
        <v>122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23" t="s">
        <v>81</v>
      </c>
      <c r="BK133" s="180">
        <f>ROUND(I133*H133,2)</f>
        <v>0</v>
      </c>
      <c r="BL133" s="23" t="s">
        <v>128</v>
      </c>
      <c r="BM133" s="23" t="s">
        <v>239</v>
      </c>
    </row>
    <row r="134" spans="2:65" s="11" customFormat="1">
      <c r="B134" s="181"/>
      <c r="D134" s="182" t="s">
        <v>130</v>
      </c>
      <c r="E134" s="183" t="s">
        <v>5</v>
      </c>
      <c r="F134" s="184" t="s">
        <v>240</v>
      </c>
      <c r="H134" s="185">
        <v>8.2050000000000001</v>
      </c>
      <c r="I134" s="186"/>
      <c r="L134" s="181"/>
      <c r="M134" s="187"/>
      <c r="N134" s="188"/>
      <c r="O134" s="188"/>
      <c r="P134" s="188"/>
      <c r="Q134" s="188"/>
      <c r="R134" s="188"/>
      <c r="S134" s="188"/>
      <c r="T134" s="189"/>
      <c r="AT134" s="183" t="s">
        <v>130</v>
      </c>
      <c r="AU134" s="183" t="s">
        <v>83</v>
      </c>
      <c r="AV134" s="11" t="s">
        <v>83</v>
      </c>
      <c r="AW134" s="11" t="s">
        <v>37</v>
      </c>
      <c r="AX134" s="11" t="s">
        <v>81</v>
      </c>
      <c r="AY134" s="183" t="s">
        <v>122</v>
      </c>
    </row>
    <row r="135" spans="2:65" s="1" customFormat="1" ht="16.5" customHeight="1">
      <c r="B135" s="168"/>
      <c r="C135" s="169" t="s">
        <v>241</v>
      </c>
      <c r="D135" s="169" t="s">
        <v>124</v>
      </c>
      <c r="E135" s="170" t="s">
        <v>242</v>
      </c>
      <c r="F135" s="171" t="s">
        <v>243</v>
      </c>
      <c r="G135" s="172" t="s">
        <v>143</v>
      </c>
      <c r="H135" s="173">
        <v>0.375</v>
      </c>
      <c r="I135" s="174"/>
      <c r="J135" s="175">
        <f>ROUND(I135*H135,2)</f>
        <v>0</v>
      </c>
      <c r="K135" s="298" t="s">
        <v>503</v>
      </c>
      <c r="L135" s="40"/>
      <c r="M135" s="176" t="s">
        <v>5</v>
      </c>
      <c r="N135" s="177" t="s">
        <v>44</v>
      </c>
      <c r="O135" s="41"/>
      <c r="P135" s="178">
        <f>O135*H135</f>
        <v>0</v>
      </c>
      <c r="Q135" s="178">
        <v>2.234</v>
      </c>
      <c r="R135" s="178">
        <f>Q135*H135</f>
        <v>0.83774999999999999</v>
      </c>
      <c r="S135" s="178">
        <v>0</v>
      </c>
      <c r="T135" s="179">
        <f>S135*H135</f>
        <v>0</v>
      </c>
      <c r="AR135" s="23" t="s">
        <v>128</v>
      </c>
      <c r="AT135" s="23" t="s">
        <v>124</v>
      </c>
      <c r="AU135" s="23" t="s">
        <v>83</v>
      </c>
      <c r="AY135" s="23" t="s">
        <v>122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3" t="s">
        <v>81</v>
      </c>
      <c r="BK135" s="180">
        <f>ROUND(I135*H135,2)</f>
        <v>0</v>
      </c>
      <c r="BL135" s="23" t="s">
        <v>128</v>
      </c>
      <c r="BM135" s="23" t="s">
        <v>244</v>
      </c>
    </row>
    <row r="136" spans="2:65" s="11" customFormat="1">
      <c r="B136" s="181"/>
      <c r="D136" s="182" t="s">
        <v>130</v>
      </c>
      <c r="E136" s="183" t="s">
        <v>5</v>
      </c>
      <c r="F136" s="184" t="s">
        <v>245</v>
      </c>
      <c r="H136" s="185">
        <v>0.375</v>
      </c>
      <c r="I136" s="186"/>
      <c r="L136" s="181"/>
      <c r="M136" s="187"/>
      <c r="N136" s="188"/>
      <c r="O136" s="188"/>
      <c r="P136" s="188"/>
      <c r="Q136" s="188"/>
      <c r="R136" s="188"/>
      <c r="S136" s="188"/>
      <c r="T136" s="189"/>
      <c r="AT136" s="183" t="s">
        <v>130</v>
      </c>
      <c r="AU136" s="183" t="s">
        <v>83</v>
      </c>
      <c r="AV136" s="11" t="s">
        <v>83</v>
      </c>
      <c r="AW136" s="11" t="s">
        <v>37</v>
      </c>
      <c r="AX136" s="11" t="s">
        <v>81</v>
      </c>
      <c r="AY136" s="183" t="s">
        <v>122</v>
      </c>
    </row>
    <row r="137" spans="2:65" s="1" customFormat="1" ht="16.5" customHeight="1">
      <c r="B137" s="168"/>
      <c r="C137" s="169" t="s">
        <v>246</v>
      </c>
      <c r="D137" s="169" t="s">
        <v>124</v>
      </c>
      <c r="E137" s="170" t="s">
        <v>247</v>
      </c>
      <c r="F137" s="171" t="s">
        <v>248</v>
      </c>
      <c r="G137" s="172" t="s">
        <v>154</v>
      </c>
      <c r="H137" s="173">
        <v>3</v>
      </c>
      <c r="I137" s="174"/>
      <c r="J137" s="175">
        <f>ROUND(I137*H137,2)</f>
        <v>0</v>
      </c>
      <c r="K137" s="298" t="s">
        <v>503</v>
      </c>
      <c r="L137" s="40"/>
      <c r="M137" s="176" t="s">
        <v>5</v>
      </c>
      <c r="N137" s="177" t="s">
        <v>44</v>
      </c>
      <c r="O137" s="41"/>
      <c r="P137" s="178">
        <f>O137*H137</f>
        <v>0</v>
      </c>
      <c r="Q137" s="178">
        <v>6.3899999999999998E-3</v>
      </c>
      <c r="R137" s="178">
        <f>Q137*H137</f>
        <v>1.917E-2</v>
      </c>
      <c r="S137" s="178">
        <v>0</v>
      </c>
      <c r="T137" s="179">
        <f>S137*H137</f>
        <v>0</v>
      </c>
      <c r="AR137" s="23" t="s">
        <v>128</v>
      </c>
      <c r="AT137" s="23" t="s">
        <v>124</v>
      </c>
      <c r="AU137" s="23" t="s">
        <v>83</v>
      </c>
      <c r="AY137" s="23" t="s">
        <v>122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23" t="s">
        <v>81</v>
      </c>
      <c r="BK137" s="180">
        <f>ROUND(I137*H137,2)</f>
        <v>0</v>
      </c>
      <c r="BL137" s="23" t="s">
        <v>128</v>
      </c>
      <c r="BM137" s="23" t="s">
        <v>249</v>
      </c>
    </row>
    <row r="138" spans="2:65" s="11" customFormat="1">
      <c r="B138" s="181"/>
      <c r="D138" s="182" t="s">
        <v>130</v>
      </c>
      <c r="E138" s="183" t="s">
        <v>5</v>
      </c>
      <c r="F138" s="184" t="s">
        <v>250</v>
      </c>
      <c r="H138" s="185">
        <v>3</v>
      </c>
      <c r="I138" s="186"/>
      <c r="L138" s="181"/>
      <c r="M138" s="187"/>
      <c r="N138" s="188"/>
      <c r="O138" s="188"/>
      <c r="P138" s="188"/>
      <c r="Q138" s="188"/>
      <c r="R138" s="188"/>
      <c r="S138" s="188"/>
      <c r="T138" s="189"/>
      <c r="AT138" s="183" t="s">
        <v>130</v>
      </c>
      <c r="AU138" s="183" t="s">
        <v>83</v>
      </c>
      <c r="AV138" s="11" t="s">
        <v>83</v>
      </c>
      <c r="AW138" s="11" t="s">
        <v>37</v>
      </c>
      <c r="AX138" s="11" t="s">
        <v>81</v>
      </c>
      <c r="AY138" s="183" t="s">
        <v>122</v>
      </c>
    </row>
    <row r="139" spans="2:65" s="1" customFormat="1" ht="16.5" customHeight="1">
      <c r="B139" s="168"/>
      <c r="C139" s="169" t="s">
        <v>251</v>
      </c>
      <c r="D139" s="169" t="s">
        <v>124</v>
      </c>
      <c r="E139" s="170" t="s">
        <v>252</v>
      </c>
      <c r="F139" s="171" t="s">
        <v>253</v>
      </c>
      <c r="G139" s="172" t="s">
        <v>185</v>
      </c>
      <c r="H139" s="173">
        <v>16.370999999999999</v>
      </c>
      <c r="I139" s="174"/>
      <c r="J139" s="175">
        <f>ROUND(I139*H139,2)</f>
        <v>0</v>
      </c>
      <c r="K139" s="298" t="s">
        <v>503</v>
      </c>
      <c r="L139" s="40"/>
      <c r="M139" s="176" t="s">
        <v>5</v>
      </c>
      <c r="N139" s="177" t="s">
        <v>44</v>
      </c>
      <c r="O139" s="41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AR139" s="23" t="s">
        <v>128</v>
      </c>
      <c r="AT139" s="23" t="s">
        <v>124</v>
      </c>
      <c r="AU139" s="23" t="s">
        <v>83</v>
      </c>
      <c r="AY139" s="23" t="s">
        <v>122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23" t="s">
        <v>81</v>
      </c>
      <c r="BK139" s="180">
        <f>ROUND(I139*H139,2)</f>
        <v>0</v>
      </c>
      <c r="BL139" s="23" t="s">
        <v>128</v>
      </c>
      <c r="BM139" s="23" t="s">
        <v>254</v>
      </c>
    </row>
    <row r="140" spans="2:65" s="10" customFormat="1" ht="29.85" customHeight="1">
      <c r="B140" s="155"/>
      <c r="D140" s="156" t="s">
        <v>72</v>
      </c>
      <c r="E140" s="166" t="s">
        <v>161</v>
      </c>
      <c r="F140" s="166" t="s">
        <v>255</v>
      </c>
      <c r="I140" s="158"/>
      <c r="J140" s="167">
        <f>BK140</f>
        <v>0</v>
      </c>
      <c r="L140" s="155"/>
      <c r="M140" s="160"/>
      <c r="N140" s="161"/>
      <c r="O140" s="161"/>
      <c r="P140" s="162">
        <f>P141+P150</f>
        <v>0</v>
      </c>
      <c r="Q140" s="161"/>
      <c r="R140" s="162">
        <f>R141+R150</f>
        <v>4.1995100000000001</v>
      </c>
      <c r="S140" s="161"/>
      <c r="T140" s="163">
        <f>T141+T150</f>
        <v>0</v>
      </c>
      <c r="AR140" s="156" t="s">
        <v>81</v>
      </c>
      <c r="AT140" s="164" t="s">
        <v>72</v>
      </c>
      <c r="AU140" s="164" t="s">
        <v>81</v>
      </c>
      <c r="AY140" s="156" t="s">
        <v>122</v>
      </c>
      <c r="BK140" s="165">
        <f>BK141+BK150</f>
        <v>0</v>
      </c>
    </row>
    <row r="141" spans="2:65" s="10" customFormat="1" ht="14.85" customHeight="1">
      <c r="B141" s="155"/>
      <c r="D141" s="156" t="s">
        <v>72</v>
      </c>
      <c r="E141" s="166" t="s">
        <v>256</v>
      </c>
      <c r="F141" s="166" t="s">
        <v>257</v>
      </c>
      <c r="I141" s="158"/>
      <c r="J141" s="167">
        <f>BK141</f>
        <v>0</v>
      </c>
      <c r="L141" s="155"/>
      <c r="M141" s="160"/>
      <c r="N141" s="161"/>
      <c r="O141" s="161"/>
      <c r="P141" s="162">
        <f>SUM(P142:P149)</f>
        <v>0</v>
      </c>
      <c r="Q141" s="161"/>
      <c r="R141" s="162">
        <f>SUM(R142:R149)</f>
        <v>3.2501799999999998</v>
      </c>
      <c r="S141" s="161"/>
      <c r="T141" s="163">
        <f>SUM(T142:T149)</f>
        <v>0</v>
      </c>
      <c r="AR141" s="156" t="s">
        <v>81</v>
      </c>
      <c r="AT141" s="164" t="s">
        <v>72</v>
      </c>
      <c r="AU141" s="164" t="s">
        <v>83</v>
      </c>
      <c r="AY141" s="156" t="s">
        <v>122</v>
      </c>
      <c r="BK141" s="165">
        <f>SUM(BK142:BK149)</f>
        <v>0</v>
      </c>
    </row>
    <row r="142" spans="2:65" s="1" customFormat="1" ht="25.5" customHeight="1">
      <c r="B142" s="168"/>
      <c r="C142" s="169" t="s">
        <v>258</v>
      </c>
      <c r="D142" s="169" t="s">
        <v>124</v>
      </c>
      <c r="E142" s="170" t="s">
        <v>259</v>
      </c>
      <c r="F142" s="171" t="s">
        <v>260</v>
      </c>
      <c r="G142" s="172" t="s">
        <v>139</v>
      </c>
      <c r="H142" s="173">
        <v>54.7</v>
      </c>
      <c r="I142" s="174"/>
      <c r="J142" s="175">
        <f t="shared" ref="J142:J149" si="0">ROUND(I142*H142,2)</f>
        <v>0</v>
      </c>
      <c r="K142" s="298" t="s">
        <v>503</v>
      </c>
      <c r="L142" s="40"/>
      <c r="M142" s="176" t="s">
        <v>5</v>
      </c>
      <c r="N142" s="177" t="s">
        <v>44</v>
      </c>
      <c r="O142" s="41"/>
      <c r="P142" s="178">
        <f t="shared" ref="P142:P149" si="1">O142*H142</f>
        <v>0</v>
      </c>
      <c r="Q142" s="178">
        <v>0</v>
      </c>
      <c r="R142" s="178">
        <f t="shared" ref="R142:R149" si="2">Q142*H142</f>
        <v>0</v>
      </c>
      <c r="S142" s="178">
        <v>0</v>
      </c>
      <c r="T142" s="179">
        <f t="shared" ref="T142:T149" si="3">S142*H142</f>
        <v>0</v>
      </c>
      <c r="AR142" s="23" t="s">
        <v>128</v>
      </c>
      <c r="AT142" s="23" t="s">
        <v>124</v>
      </c>
      <c r="AU142" s="23" t="s">
        <v>136</v>
      </c>
      <c r="AY142" s="23" t="s">
        <v>122</v>
      </c>
      <c r="BE142" s="180">
        <f t="shared" ref="BE142:BE149" si="4">IF(N142="základní",J142,0)</f>
        <v>0</v>
      </c>
      <c r="BF142" s="180">
        <f t="shared" ref="BF142:BF149" si="5">IF(N142="snížená",J142,0)</f>
        <v>0</v>
      </c>
      <c r="BG142" s="180">
        <f t="shared" ref="BG142:BG149" si="6">IF(N142="zákl. přenesená",J142,0)</f>
        <v>0</v>
      </c>
      <c r="BH142" s="180">
        <f t="shared" ref="BH142:BH149" si="7">IF(N142="sníž. přenesená",J142,0)</f>
        <v>0</v>
      </c>
      <c r="BI142" s="180">
        <f t="shared" ref="BI142:BI149" si="8">IF(N142="nulová",J142,0)</f>
        <v>0</v>
      </c>
      <c r="BJ142" s="23" t="s">
        <v>81</v>
      </c>
      <c r="BK142" s="180">
        <f t="shared" ref="BK142:BK149" si="9">ROUND(I142*H142,2)</f>
        <v>0</v>
      </c>
      <c r="BL142" s="23" t="s">
        <v>128</v>
      </c>
      <c r="BM142" s="23" t="s">
        <v>261</v>
      </c>
    </row>
    <row r="143" spans="2:65" s="1" customFormat="1" ht="25.5" customHeight="1">
      <c r="B143" s="168"/>
      <c r="C143" s="206" t="s">
        <v>262</v>
      </c>
      <c r="D143" s="206" t="s">
        <v>196</v>
      </c>
      <c r="E143" s="207" t="s">
        <v>263</v>
      </c>
      <c r="F143" s="208" t="s">
        <v>264</v>
      </c>
      <c r="G143" s="209" t="s">
        <v>139</v>
      </c>
      <c r="H143" s="210">
        <v>60</v>
      </c>
      <c r="I143" s="211"/>
      <c r="J143" s="212">
        <f t="shared" si="0"/>
        <v>0</v>
      </c>
      <c r="K143" s="299" t="s">
        <v>503</v>
      </c>
      <c r="L143" s="213"/>
      <c r="M143" s="214" t="s">
        <v>5</v>
      </c>
      <c r="N143" s="215" t="s">
        <v>44</v>
      </c>
      <c r="O143" s="41"/>
      <c r="P143" s="178">
        <f t="shared" si="1"/>
        <v>0</v>
      </c>
      <c r="Q143" s="178">
        <v>4.9099999999999998E-2</v>
      </c>
      <c r="R143" s="178">
        <f t="shared" si="2"/>
        <v>2.9459999999999997</v>
      </c>
      <c r="S143" s="178">
        <v>0</v>
      </c>
      <c r="T143" s="179">
        <f t="shared" si="3"/>
        <v>0</v>
      </c>
      <c r="AR143" s="23" t="s">
        <v>161</v>
      </c>
      <c r="AT143" s="23" t="s">
        <v>196</v>
      </c>
      <c r="AU143" s="23" t="s">
        <v>136</v>
      </c>
      <c r="AY143" s="23" t="s">
        <v>122</v>
      </c>
      <c r="BE143" s="180">
        <f t="shared" si="4"/>
        <v>0</v>
      </c>
      <c r="BF143" s="180">
        <f t="shared" si="5"/>
        <v>0</v>
      </c>
      <c r="BG143" s="180">
        <f t="shared" si="6"/>
        <v>0</v>
      </c>
      <c r="BH143" s="180">
        <f t="shared" si="7"/>
        <v>0</v>
      </c>
      <c r="BI143" s="180">
        <f t="shared" si="8"/>
        <v>0</v>
      </c>
      <c r="BJ143" s="23" t="s">
        <v>81</v>
      </c>
      <c r="BK143" s="180">
        <f t="shared" si="9"/>
        <v>0</v>
      </c>
      <c r="BL143" s="23" t="s">
        <v>128</v>
      </c>
      <c r="BM143" s="23" t="s">
        <v>265</v>
      </c>
    </row>
    <row r="144" spans="2:65" s="1" customFormat="1" ht="25.5" customHeight="1">
      <c r="B144" s="168"/>
      <c r="C144" s="169" t="s">
        <v>266</v>
      </c>
      <c r="D144" s="169" t="s">
        <v>124</v>
      </c>
      <c r="E144" s="170" t="s">
        <v>267</v>
      </c>
      <c r="F144" s="171" t="s">
        <v>268</v>
      </c>
      <c r="G144" s="172" t="s">
        <v>218</v>
      </c>
      <c r="H144" s="173">
        <v>3</v>
      </c>
      <c r="I144" s="174"/>
      <c r="J144" s="175">
        <f t="shared" si="0"/>
        <v>0</v>
      </c>
      <c r="K144" s="298" t="s">
        <v>503</v>
      </c>
      <c r="L144" s="40"/>
      <c r="M144" s="176" t="s">
        <v>5</v>
      </c>
      <c r="N144" s="177" t="s">
        <v>44</v>
      </c>
      <c r="O144" s="41"/>
      <c r="P144" s="178">
        <f t="shared" si="1"/>
        <v>0</v>
      </c>
      <c r="Q144" s="178">
        <v>0</v>
      </c>
      <c r="R144" s="178">
        <f t="shared" si="2"/>
        <v>0</v>
      </c>
      <c r="S144" s="178">
        <v>0</v>
      </c>
      <c r="T144" s="179">
        <f t="shared" si="3"/>
        <v>0</v>
      </c>
      <c r="AR144" s="23" t="s">
        <v>128</v>
      </c>
      <c r="AT144" s="23" t="s">
        <v>124</v>
      </c>
      <c r="AU144" s="23" t="s">
        <v>136</v>
      </c>
      <c r="AY144" s="23" t="s">
        <v>122</v>
      </c>
      <c r="BE144" s="180">
        <f t="shared" si="4"/>
        <v>0</v>
      </c>
      <c r="BF144" s="180">
        <f t="shared" si="5"/>
        <v>0</v>
      </c>
      <c r="BG144" s="180">
        <f t="shared" si="6"/>
        <v>0</v>
      </c>
      <c r="BH144" s="180">
        <f t="shared" si="7"/>
        <v>0</v>
      </c>
      <c r="BI144" s="180">
        <f t="shared" si="8"/>
        <v>0</v>
      </c>
      <c r="BJ144" s="23" t="s">
        <v>81</v>
      </c>
      <c r="BK144" s="180">
        <f t="shared" si="9"/>
        <v>0</v>
      </c>
      <c r="BL144" s="23" t="s">
        <v>128</v>
      </c>
      <c r="BM144" s="23" t="s">
        <v>269</v>
      </c>
    </row>
    <row r="145" spans="2:65" s="1" customFormat="1" ht="25.5" customHeight="1">
      <c r="B145" s="168"/>
      <c r="C145" s="206" t="s">
        <v>270</v>
      </c>
      <c r="D145" s="206" t="s">
        <v>196</v>
      </c>
      <c r="E145" s="207" t="s">
        <v>271</v>
      </c>
      <c r="F145" s="208" t="s">
        <v>272</v>
      </c>
      <c r="G145" s="209" t="s">
        <v>218</v>
      </c>
      <c r="H145" s="210">
        <v>3</v>
      </c>
      <c r="I145" s="211"/>
      <c r="J145" s="212">
        <f t="shared" si="0"/>
        <v>0</v>
      </c>
      <c r="K145" s="299" t="s">
        <v>503</v>
      </c>
      <c r="L145" s="213"/>
      <c r="M145" s="214" t="s">
        <v>5</v>
      </c>
      <c r="N145" s="215" t="s">
        <v>44</v>
      </c>
      <c r="O145" s="41"/>
      <c r="P145" s="178">
        <f t="shared" si="1"/>
        <v>0</v>
      </c>
      <c r="Q145" s="178">
        <v>4.9099999999999998E-2</v>
      </c>
      <c r="R145" s="178">
        <f t="shared" si="2"/>
        <v>0.14729999999999999</v>
      </c>
      <c r="S145" s="178">
        <v>0</v>
      </c>
      <c r="T145" s="179">
        <f t="shared" si="3"/>
        <v>0</v>
      </c>
      <c r="AR145" s="23" t="s">
        <v>161</v>
      </c>
      <c r="AT145" s="23" t="s">
        <v>196</v>
      </c>
      <c r="AU145" s="23" t="s">
        <v>136</v>
      </c>
      <c r="AY145" s="23" t="s">
        <v>122</v>
      </c>
      <c r="BE145" s="180">
        <f t="shared" si="4"/>
        <v>0</v>
      </c>
      <c r="BF145" s="180">
        <f t="shared" si="5"/>
        <v>0</v>
      </c>
      <c r="BG145" s="180">
        <f t="shared" si="6"/>
        <v>0</v>
      </c>
      <c r="BH145" s="180">
        <f t="shared" si="7"/>
        <v>0</v>
      </c>
      <c r="BI145" s="180">
        <f t="shared" si="8"/>
        <v>0</v>
      </c>
      <c r="BJ145" s="23" t="s">
        <v>81</v>
      </c>
      <c r="BK145" s="180">
        <f t="shared" si="9"/>
        <v>0</v>
      </c>
      <c r="BL145" s="23" t="s">
        <v>128</v>
      </c>
      <c r="BM145" s="23" t="s">
        <v>273</v>
      </c>
    </row>
    <row r="146" spans="2:65" s="1" customFormat="1" ht="16.5" customHeight="1">
      <c r="B146" s="168"/>
      <c r="C146" s="169" t="s">
        <v>274</v>
      </c>
      <c r="D146" s="169" t="s">
        <v>124</v>
      </c>
      <c r="E146" s="170" t="s">
        <v>275</v>
      </c>
      <c r="F146" s="171" t="s">
        <v>276</v>
      </c>
      <c r="G146" s="172" t="s">
        <v>218</v>
      </c>
      <c r="H146" s="173">
        <v>4</v>
      </c>
      <c r="I146" s="174"/>
      <c r="J146" s="175">
        <f t="shared" si="0"/>
        <v>0</v>
      </c>
      <c r="K146" s="298" t="s">
        <v>503</v>
      </c>
      <c r="L146" s="40"/>
      <c r="M146" s="176" t="s">
        <v>5</v>
      </c>
      <c r="N146" s="177" t="s">
        <v>44</v>
      </c>
      <c r="O146" s="41"/>
      <c r="P146" s="178">
        <f t="shared" si="1"/>
        <v>0</v>
      </c>
      <c r="Q146" s="178">
        <v>5.4200000000000003E-3</v>
      </c>
      <c r="R146" s="178">
        <f t="shared" si="2"/>
        <v>2.1680000000000001E-2</v>
      </c>
      <c r="S146" s="178">
        <v>0</v>
      </c>
      <c r="T146" s="179">
        <f t="shared" si="3"/>
        <v>0</v>
      </c>
      <c r="AR146" s="23" t="s">
        <v>128</v>
      </c>
      <c r="AT146" s="23" t="s">
        <v>124</v>
      </c>
      <c r="AU146" s="23" t="s">
        <v>136</v>
      </c>
      <c r="AY146" s="23" t="s">
        <v>122</v>
      </c>
      <c r="BE146" s="180">
        <f t="shared" si="4"/>
        <v>0</v>
      </c>
      <c r="BF146" s="180">
        <f t="shared" si="5"/>
        <v>0</v>
      </c>
      <c r="BG146" s="180">
        <f t="shared" si="6"/>
        <v>0</v>
      </c>
      <c r="BH146" s="180">
        <f t="shared" si="7"/>
        <v>0</v>
      </c>
      <c r="BI146" s="180">
        <f t="shared" si="8"/>
        <v>0</v>
      </c>
      <c r="BJ146" s="23" t="s">
        <v>81</v>
      </c>
      <c r="BK146" s="180">
        <f t="shared" si="9"/>
        <v>0</v>
      </c>
      <c r="BL146" s="23" t="s">
        <v>128</v>
      </c>
      <c r="BM146" s="23" t="s">
        <v>277</v>
      </c>
    </row>
    <row r="147" spans="2:65" s="1" customFormat="1" ht="25.5" customHeight="1">
      <c r="B147" s="168"/>
      <c r="C147" s="206" t="s">
        <v>278</v>
      </c>
      <c r="D147" s="206" t="s">
        <v>196</v>
      </c>
      <c r="E147" s="207" t="s">
        <v>279</v>
      </c>
      <c r="F147" s="208" t="s">
        <v>280</v>
      </c>
      <c r="G147" s="209" t="s">
        <v>218</v>
      </c>
      <c r="H147" s="210">
        <v>2</v>
      </c>
      <c r="I147" s="211"/>
      <c r="J147" s="212">
        <f t="shared" si="0"/>
        <v>0</v>
      </c>
      <c r="K147" s="299" t="s">
        <v>503</v>
      </c>
      <c r="L147" s="213"/>
      <c r="M147" s="214" t="s">
        <v>5</v>
      </c>
      <c r="N147" s="215" t="s">
        <v>44</v>
      </c>
      <c r="O147" s="41"/>
      <c r="P147" s="178">
        <f t="shared" si="1"/>
        <v>0</v>
      </c>
      <c r="Q147" s="178">
        <v>4.5600000000000002E-2</v>
      </c>
      <c r="R147" s="178">
        <f t="shared" si="2"/>
        <v>9.1200000000000003E-2</v>
      </c>
      <c r="S147" s="178">
        <v>0</v>
      </c>
      <c r="T147" s="179">
        <f t="shared" si="3"/>
        <v>0</v>
      </c>
      <c r="AR147" s="23" t="s">
        <v>161</v>
      </c>
      <c r="AT147" s="23" t="s">
        <v>196</v>
      </c>
      <c r="AU147" s="23" t="s">
        <v>136</v>
      </c>
      <c r="AY147" s="23" t="s">
        <v>122</v>
      </c>
      <c r="BE147" s="180">
        <f t="shared" si="4"/>
        <v>0</v>
      </c>
      <c r="BF147" s="180">
        <f t="shared" si="5"/>
        <v>0</v>
      </c>
      <c r="BG147" s="180">
        <f t="shared" si="6"/>
        <v>0</v>
      </c>
      <c r="BH147" s="180">
        <f t="shared" si="7"/>
        <v>0</v>
      </c>
      <c r="BI147" s="180">
        <f t="shared" si="8"/>
        <v>0</v>
      </c>
      <c r="BJ147" s="23" t="s">
        <v>81</v>
      </c>
      <c r="BK147" s="180">
        <f t="shared" si="9"/>
        <v>0</v>
      </c>
      <c r="BL147" s="23" t="s">
        <v>128</v>
      </c>
      <c r="BM147" s="23" t="s">
        <v>281</v>
      </c>
    </row>
    <row r="148" spans="2:65" s="1" customFormat="1" ht="16.5" customHeight="1">
      <c r="B148" s="168"/>
      <c r="C148" s="206" t="s">
        <v>282</v>
      </c>
      <c r="D148" s="206" t="s">
        <v>196</v>
      </c>
      <c r="E148" s="207" t="s">
        <v>283</v>
      </c>
      <c r="F148" s="208" t="s">
        <v>284</v>
      </c>
      <c r="G148" s="209" t="s">
        <v>218</v>
      </c>
      <c r="H148" s="210">
        <v>2</v>
      </c>
      <c r="I148" s="211"/>
      <c r="J148" s="212">
        <f t="shared" si="0"/>
        <v>0</v>
      </c>
      <c r="K148" s="299" t="s">
        <v>503</v>
      </c>
      <c r="L148" s="213"/>
      <c r="M148" s="214" t="s">
        <v>5</v>
      </c>
      <c r="N148" s="215" t="s">
        <v>44</v>
      </c>
      <c r="O148" s="41"/>
      <c r="P148" s="178">
        <f t="shared" si="1"/>
        <v>0</v>
      </c>
      <c r="Q148" s="178">
        <v>2.1999999999999999E-2</v>
      </c>
      <c r="R148" s="178">
        <f t="shared" si="2"/>
        <v>4.3999999999999997E-2</v>
      </c>
      <c r="S148" s="178">
        <v>0</v>
      </c>
      <c r="T148" s="179">
        <f t="shared" si="3"/>
        <v>0</v>
      </c>
      <c r="AR148" s="23" t="s">
        <v>161</v>
      </c>
      <c r="AT148" s="23" t="s">
        <v>196</v>
      </c>
      <c r="AU148" s="23" t="s">
        <v>136</v>
      </c>
      <c r="AY148" s="23" t="s">
        <v>122</v>
      </c>
      <c r="BE148" s="180">
        <f t="shared" si="4"/>
        <v>0</v>
      </c>
      <c r="BF148" s="180">
        <f t="shared" si="5"/>
        <v>0</v>
      </c>
      <c r="BG148" s="180">
        <f t="shared" si="6"/>
        <v>0</v>
      </c>
      <c r="BH148" s="180">
        <f t="shared" si="7"/>
        <v>0</v>
      </c>
      <c r="BI148" s="180">
        <f t="shared" si="8"/>
        <v>0</v>
      </c>
      <c r="BJ148" s="23" t="s">
        <v>81</v>
      </c>
      <c r="BK148" s="180">
        <f t="shared" si="9"/>
        <v>0</v>
      </c>
      <c r="BL148" s="23" t="s">
        <v>128</v>
      </c>
      <c r="BM148" s="23" t="s">
        <v>285</v>
      </c>
    </row>
    <row r="149" spans="2:65" s="1" customFormat="1" ht="16.5" customHeight="1">
      <c r="B149" s="168"/>
      <c r="C149" s="169" t="s">
        <v>286</v>
      </c>
      <c r="D149" s="169" t="s">
        <v>124</v>
      </c>
      <c r="E149" s="170" t="s">
        <v>287</v>
      </c>
      <c r="F149" s="171" t="s">
        <v>288</v>
      </c>
      <c r="G149" s="172" t="s">
        <v>185</v>
      </c>
      <c r="H149" s="173">
        <v>3.25</v>
      </c>
      <c r="I149" s="174"/>
      <c r="J149" s="175">
        <f t="shared" si="0"/>
        <v>0</v>
      </c>
      <c r="K149" s="298" t="s">
        <v>503</v>
      </c>
      <c r="L149" s="40"/>
      <c r="M149" s="176" t="s">
        <v>5</v>
      </c>
      <c r="N149" s="177" t="s">
        <v>44</v>
      </c>
      <c r="O149" s="41"/>
      <c r="P149" s="178">
        <f t="shared" si="1"/>
        <v>0</v>
      </c>
      <c r="Q149" s="178">
        <v>0</v>
      </c>
      <c r="R149" s="178">
        <f t="shared" si="2"/>
        <v>0</v>
      </c>
      <c r="S149" s="178">
        <v>0</v>
      </c>
      <c r="T149" s="179">
        <f t="shared" si="3"/>
        <v>0</v>
      </c>
      <c r="AR149" s="23" t="s">
        <v>128</v>
      </c>
      <c r="AT149" s="23" t="s">
        <v>124</v>
      </c>
      <c r="AU149" s="23" t="s">
        <v>136</v>
      </c>
      <c r="AY149" s="23" t="s">
        <v>122</v>
      </c>
      <c r="BE149" s="180">
        <f t="shared" si="4"/>
        <v>0</v>
      </c>
      <c r="BF149" s="180">
        <f t="shared" si="5"/>
        <v>0</v>
      </c>
      <c r="BG149" s="180">
        <f t="shared" si="6"/>
        <v>0</v>
      </c>
      <c r="BH149" s="180">
        <f t="shared" si="7"/>
        <v>0</v>
      </c>
      <c r="BI149" s="180">
        <f t="shared" si="8"/>
        <v>0</v>
      </c>
      <c r="BJ149" s="23" t="s">
        <v>81</v>
      </c>
      <c r="BK149" s="180">
        <f t="shared" si="9"/>
        <v>0</v>
      </c>
      <c r="BL149" s="23" t="s">
        <v>128</v>
      </c>
      <c r="BM149" s="23" t="s">
        <v>289</v>
      </c>
    </row>
    <row r="150" spans="2:65" s="10" customFormat="1" ht="22.35" customHeight="1">
      <c r="B150" s="155"/>
      <c r="D150" s="156" t="s">
        <v>72</v>
      </c>
      <c r="E150" s="166" t="s">
        <v>290</v>
      </c>
      <c r="F150" s="166" t="s">
        <v>291</v>
      </c>
      <c r="I150" s="158"/>
      <c r="J150" s="167">
        <f>BK150</f>
        <v>0</v>
      </c>
      <c r="L150" s="155"/>
      <c r="M150" s="160"/>
      <c r="N150" s="161"/>
      <c r="O150" s="161"/>
      <c r="P150" s="162">
        <f>SUM(P151:P157)</f>
        <v>0</v>
      </c>
      <c r="Q150" s="161"/>
      <c r="R150" s="162">
        <f>SUM(R151:R157)</f>
        <v>0.94933000000000001</v>
      </c>
      <c r="S150" s="161"/>
      <c r="T150" s="163">
        <f>SUM(T151:T157)</f>
        <v>0</v>
      </c>
      <c r="AR150" s="156" t="s">
        <v>81</v>
      </c>
      <c r="AT150" s="164" t="s">
        <v>72</v>
      </c>
      <c r="AU150" s="164" t="s">
        <v>83</v>
      </c>
      <c r="AY150" s="156" t="s">
        <v>122</v>
      </c>
      <c r="BK150" s="165">
        <f>SUM(BK151:BK157)</f>
        <v>0</v>
      </c>
    </row>
    <row r="151" spans="2:65" s="1" customFormat="1" ht="16.5" customHeight="1">
      <c r="B151" s="168"/>
      <c r="C151" s="169" t="s">
        <v>292</v>
      </c>
      <c r="D151" s="169" t="s">
        <v>124</v>
      </c>
      <c r="E151" s="170" t="s">
        <v>293</v>
      </c>
      <c r="F151" s="171" t="s">
        <v>294</v>
      </c>
      <c r="G151" s="172" t="s">
        <v>139</v>
      </c>
      <c r="H151" s="173">
        <v>54.7</v>
      </c>
      <c r="I151" s="174"/>
      <c r="J151" s="175">
        <f t="shared" ref="J151:J157" si="10">ROUND(I151*H151,2)</f>
        <v>0</v>
      </c>
      <c r="K151" s="298" t="s">
        <v>503</v>
      </c>
      <c r="L151" s="40"/>
      <c r="M151" s="176" t="s">
        <v>5</v>
      </c>
      <c r="N151" s="177" t="s">
        <v>44</v>
      </c>
      <c r="O151" s="41"/>
      <c r="P151" s="178">
        <f t="shared" ref="P151:P157" si="11">O151*H151</f>
        <v>0</v>
      </c>
      <c r="Q151" s="178">
        <v>0</v>
      </c>
      <c r="R151" s="178">
        <f t="shared" ref="R151:R157" si="12">Q151*H151</f>
        <v>0</v>
      </c>
      <c r="S151" s="178">
        <v>0</v>
      </c>
      <c r="T151" s="179">
        <f t="shared" ref="T151:T157" si="13">S151*H151</f>
        <v>0</v>
      </c>
      <c r="AR151" s="23" t="s">
        <v>128</v>
      </c>
      <c r="AT151" s="23" t="s">
        <v>124</v>
      </c>
      <c r="AU151" s="23" t="s">
        <v>136</v>
      </c>
      <c r="AY151" s="23" t="s">
        <v>122</v>
      </c>
      <c r="BE151" s="180">
        <f t="shared" ref="BE151:BE157" si="14">IF(N151="základní",J151,0)</f>
        <v>0</v>
      </c>
      <c r="BF151" s="180">
        <f t="shared" ref="BF151:BF157" si="15">IF(N151="snížená",J151,0)</f>
        <v>0</v>
      </c>
      <c r="BG151" s="180">
        <f t="shared" ref="BG151:BG157" si="16">IF(N151="zákl. přenesená",J151,0)</f>
        <v>0</v>
      </c>
      <c r="BH151" s="180">
        <f t="shared" ref="BH151:BH157" si="17">IF(N151="sníž. přenesená",J151,0)</f>
        <v>0</v>
      </c>
      <c r="BI151" s="180">
        <f t="shared" ref="BI151:BI157" si="18">IF(N151="nulová",J151,0)</f>
        <v>0</v>
      </c>
      <c r="BJ151" s="23" t="s">
        <v>81</v>
      </c>
      <c r="BK151" s="180">
        <f t="shared" ref="BK151:BK157" si="19">ROUND(I151*H151,2)</f>
        <v>0</v>
      </c>
      <c r="BL151" s="23" t="s">
        <v>128</v>
      </c>
      <c r="BM151" s="23" t="s">
        <v>295</v>
      </c>
    </row>
    <row r="152" spans="2:65" s="1" customFormat="1" ht="16.5" customHeight="1">
      <c r="B152" s="168"/>
      <c r="C152" s="169" t="s">
        <v>296</v>
      </c>
      <c r="D152" s="169" t="s">
        <v>124</v>
      </c>
      <c r="E152" s="170" t="s">
        <v>297</v>
      </c>
      <c r="F152" s="171" t="s">
        <v>298</v>
      </c>
      <c r="G152" s="172" t="s">
        <v>218</v>
      </c>
      <c r="H152" s="173">
        <v>1</v>
      </c>
      <c r="I152" s="174"/>
      <c r="J152" s="175">
        <f t="shared" si="10"/>
        <v>0</v>
      </c>
      <c r="K152" s="298" t="s">
        <v>503</v>
      </c>
      <c r="L152" s="40"/>
      <c r="M152" s="176" t="s">
        <v>5</v>
      </c>
      <c r="N152" s="177" t="s">
        <v>44</v>
      </c>
      <c r="O152" s="41"/>
      <c r="P152" s="178">
        <f t="shared" si="11"/>
        <v>0</v>
      </c>
      <c r="Q152" s="178">
        <v>0</v>
      </c>
      <c r="R152" s="178">
        <f t="shared" si="12"/>
        <v>0</v>
      </c>
      <c r="S152" s="178">
        <v>0</v>
      </c>
      <c r="T152" s="179">
        <f t="shared" si="13"/>
        <v>0</v>
      </c>
      <c r="AR152" s="23" t="s">
        <v>128</v>
      </c>
      <c r="AT152" s="23" t="s">
        <v>124</v>
      </c>
      <c r="AU152" s="23" t="s">
        <v>136</v>
      </c>
      <c r="AY152" s="23" t="s">
        <v>122</v>
      </c>
      <c r="BE152" s="180">
        <f t="shared" si="14"/>
        <v>0</v>
      </c>
      <c r="BF152" s="180">
        <f t="shared" si="15"/>
        <v>0</v>
      </c>
      <c r="BG152" s="180">
        <f t="shared" si="16"/>
        <v>0</v>
      </c>
      <c r="BH152" s="180">
        <f t="shared" si="17"/>
        <v>0</v>
      </c>
      <c r="BI152" s="180">
        <f t="shared" si="18"/>
        <v>0</v>
      </c>
      <c r="BJ152" s="23" t="s">
        <v>81</v>
      </c>
      <c r="BK152" s="180">
        <f t="shared" si="19"/>
        <v>0</v>
      </c>
      <c r="BL152" s="23" t="s">
        <v>128</v>
      </c>
      <c r="BM152" s="23" t="s">
        <v>299</v>
      </c>
    </row>
    <row r="153" spans="2:65" s="1" customFormat="1" ht="16.5" customHeight="1">
      <c r="B153" s="168"/>
      <c r="C153" s="169" t="s">
        <v>300</v>
      </c>
      <c r="D153" s="169" t="s">
        <v>124</v>
      </c>
      <c r="E153" s="170" t="s">
        <v>301</v>
      </c>
      <c r="F153" s="171" t="s">
        <v>302</v>
      </c>
      <c r="G153" s="172" t="s">
        <v>139</v>
      </c>
      <c r="H153" s="173">
        <v>54.7</v>
      </c>
      <c r="I153" s="174"/>
      <c r="J153" s="175">
        <f t="shared" si="10"/>
        <v>0</v>
      </c>
      <c r="K153" s="298" t="s">
        <v>503</v>
      </c>
      <c r="L153" s="40"/>
      <c r="M153" s="176" t="s">
        <v>5</v>
      </c>
      <c r="N153" s="177" t="s">
        <v>44</v>
      </c>
      <c r="O153" s="41"/>
      <c r="P153" s="178">
        <f t="shared" si="11"/>
        <v>0</v>
      </c>
      <c r="Q153" s="178">
        <v>0</v>
      </c>
      <c r="R153" s="178">
        <f t="shared" si="12"/>
        <v>0</v>
      </c>
      <c r="S153" s="178">
        <v>0</v>
      </c>
      <c r="T153" s="179">
        <f t="shared" si="13"/>
        <v>0</v>
      </c>
      <c r="AR153" s="23" t="s">
        <v>128</v>
      </c>
      <c r="AT153" s="23" t="s">
        <v>124</v>
      </c>
      <c r="AU153" s="23" t="s">
        <v>136</v>
      </c>
      <c r="AY153" s="23" t="s">
        <v>122</v>
      </c>
      <c r="BE153" s="180">
        <f t="shared" si="14"/>
        <v>0</v>
      </c>
      <c r="BF153" s="180">
        <f t="shared" si="15"/>
        <v>0</v>
      </c>
      <c r="BG153" s="180">
        <f t="shared" si="16"/>
        <v>0</v>
      </c>
      <c r="BH153" s="180">
        <f t="shared" si="17"/>
        <v>0</v>
      </c>
      <c r="BI153" s="180">
        <f t="shared" si="18"/>
        <v>0</v>
      </c>
      <c r="BJ153" s="23" t="s">
        <v>81</v>
      </c>
      <c r="BK153" s="180">
        <f t="shared" si="19"/>
        <v>0</v>
      </c>
      <c r="BL153" s="23" t="s">
        <v>128</v>
      </c>
      <c r="BM153" s="23" t="s">
        <v>303</v>
      </c>
    </row>
    <row r="154" spans="2:65" s="1" customFormat="1" ht="16.5" customHeight="1">
      <c r="B154" s="168"/>
      <c r="C154" s="169" t="s">
        <v>304</v>
      </c>
      <c r="D154" s="169" t="s">
        <v>124</v>
      </c>
      <c r="E154" s="170" t="s">
        <v>305</v>
      </c>
      <c r="F154" s="171" t="s">
        <v>306</v>
      </c>
      <c r="G154" s="172" t="s">
        <v>218</v>
      </c>
      <c r="H154" s="173">
        <v>2</v>
      </c>
      <c r="I154" s="174"/>
      <c r="J154" s="175">
        <f t="shared" si="10"/>
        <v>0</v>
      </c>
      <c r="K154" s="298" t="s">
        <v>503</v>
      </c>
      <c r="L154" s="40"/>
      <c r="M154" s="176" t="s">
        <v>5</v>
      </c>
      <c r="N154" s="177" t="s">
        <v>44</v>
      </c>
      <c r="O154" s="41"/>
      <c r="P154" s="178">
        <f t="shared" si="11"/>
        <v>0</v>
      </c>
      <c r="Q154" s="178">
        <v>0.46009</v>
      </c>
      <c r="R154" s="178">
        <f t="shared" si="12"/>
        <v>0.92018</v>
      </c>
      <c r="S154" s="178">
        <v>0</v>
      </c>
      <c r="T154" s="179">
        <f t="shared" si="13"/>
        <v>0</v>
      </c>
      <c r="AR154" s="23" t="s">
        <v>128</v>
      </c>
      <c r="AT154" s="23" t="s">
        <v>124</v>
      </c>
      <c r="AU154" s="23" t="s">
        <v>136</v>
      </c>
      <c r="AY154" s="23" t="s">
        <v>122</v>
      </c>
      <c r="BE154" s="180">
        <f t="shared" si="14"/>
        <v>0</v>
      </c>
      <c r="BF154" s="180">
        <f t="shared" si="15"/>
        <v>0</v>
      </c>
      <c r="BG154" s="180">
        <f t="shared" si="16"/>
        <v>0</v>
      </c>
      <c r="BH154" s="180">
        <f t="shared" si="17"/>
        <v>0</v>
      </c>
      <c r="BI154" s="180">
        <f t="shared" si="18"/>
        <v>0</v>
      </c>
      <c r="BJ154" s="23" t="s">
        <v>81</v>
      </c>
      <c r="BK154" s="180">
        <f t="shared" si="19"/>
        <v>0</v>
      </c>
      <c r="BL154" s="23" t="s">
        <v>128</v>
      </c>
      <c r="BM154" s="23" t="s">
        <v>307</v>
      </c>
    </row>
    <row r="155" spans="2:65" s="1" customFormat="1" ht="16.5" customHeight="1">
      <c r="B155" s="168"/>
      <c r="C155" s="169" t="s">
        <v>308</v>
      </c>
      <c r="D155" s="169" t="s">
        <v>124</v>
      </c>
      <c r="E155" s="170" t="s">
        <v>309</v>
      </c>
      <c r="F155" s="171" t="s">
        <v>310</v>
      </c>
      <c r="G155" s="172" t="s">
        <v>139</v>
      </c>
      <c r="H155" s="173">
        <v>110</v>
      </c>
      <c r="I155" s="174"/>
      <c r="J155" s="175">
        <f t="shared" si="10"/>
        <v>0</v>
      </c>
      <c r="K155" s="298" t="s">
        <v>503</v>
      </c>
      <c r="L155" s="40"/>
      <c r="M155" s="176" t="s">
        <v>5</v>
      </c>
      <c r="N155" s="177" t="s">
        <v>44</v>
      </c>
      <c r="O155" s="41"/>
      <c r="P155" s="178">
        <f t="shared" si="11"/>
        <v>0</v>
      </c>
      <c r="Q155" s="178">
        <v>2.0000000000000001E-4</v>
      </c>
      <c r="R155" s="178">
        <f t="shared" si="12"/>
        <v>2.2000000000000002E-2</v>
      </c>
      <c r="S155" s="178">
        <v>0</v>
      </c>
      <c r="T155" s="179">
        <f t="shared" si="13"/>
        <v>0</v>
      </c>
      <c r="AR155" s="23" t="s">
        <v>128</v>
      </c>
      <c r="AT155" s="23" t="s">
        <v>124</v>
      </c>
      <c r="AU155" s="23" t="s">
        <v>136</v>
      </c>
      <c r="AY155" s="23" t="s">
        <v>122</v>
      </c>
      <c r="BE155" s="180">
        <f t="shared" si="14"/>
        <v>0</v>
      </c>
      <c r="BF155" s="180">
        <f t="shared" si="15"/>
        <v>0</v>
      </c>
      <c r="BG155" s="180">
        <f t="shared" si="16"/>
        <v>0</v>
      </c>
      <c r="BH155" s="180">
        <f t="shared" si="17"/>
        <v>0</v>
      </c>
      <c r="BI155" s="180">
        <f t="shared" si="18"/>
        <v>0</v>
      </c>
      <c r="BJ155" s="23" t="s">
        <v>81</v>
      </c>
      <c r="BK155" s="180">
        <f t="shared" si="19"/>
        <v>0</v>
      </c>
      <c r="BL155" s="23" t="s">
        <v>128</v>
      </c>
      <c r="BM155" s="23" t="s">
        <v>311</v>
      </c>
    </row>
    <row r="156" spans="2:65" s="1" customFormat="1" ht="16.5" customHeight="1">
      <c r="B156" s="168"/>
      <c r="C156" s="169" t="s">
        <v>312</v>
      </c>
      <c r="D156" s="169" t="s">
        <v>124</v>
      </c>
      <c r="E156" s="170" t="s">
        <v>313</v>
      </c>
      <c r="F156" s="171" t="s">
        <v>314</v>
      </c>
      <c r="G156" s="172" t="s">
        <v>139</v>
      </c>
      <c r="H156" s="173">
        <v>55</v>
      </c>
      <c r="I156" s="174"/>
      <c r="J156" s="175">
        <f t="shared" si="10"/>
        <v>0</v>
      </c>
      <c r="K156" s="298" t="s">
        <v>503</v>
      </c>
      <c r="L156" s="40"/>
      <c r="M156" s="176" t="s">
        <v>5</v>
      </c>
      <c r="N156" s="177" t="s">
        <v>44</v>
      </c>
      <c r="O156" s="41"/>
      <c r="P156" s="178">
        <f t="shared" si="11"/>
        <v>0</v>
      </c>
      <c r="Q156" s="178">
        <v>1.2999999999999999E-4</v>
      </c>
      <c r="R156" s="178">
        <f t="shared" si="12"/>
        <v>7.1499999999999992E-3</v>
      </c>
      <c r="S156" s="178">
        <v>0</v>
      </c>
      <c r="T156" s="179">
        <f t="shared" si="13"/>
        <v>0</v>
      </c>
      <c r="AR156" s="23" t="s">
        <v>128</v>
      </c>
      <c r="AT156" s="23" t="s">
        <v>124</v>
      </c>
      <c r="AU156" s="23" t="s">
        <v>136</v>
      </c>
      <c r="AY156" s="23" t="s">
        <v>122</v>
      </c>
      <c r="BE156" s="180">
        <f t="shared" si="14"/>
        <v>0</v>
      </c>
      <c r="BF156" s="180">
        <f t="shared" si="15"/>
        <v>0</v>
      </c>
      <c r="BG156" s="180">
        <f t="shared" si="16"/>
        <v>0</v>
      </c>
      <c r="BH156" s="180">
        <f t="shared" si="17"/>
        <v>0</v>
      </c>
      <c r="BI156" s="180">
        <f t="shared" si="18"/>
        <v>0</v>
      </c>
      <c r="BJ156" s="23" t="s">
        <v>81</v>
      </c>
      <c r="BK156" s="180">
        <f t="shared" si="19"/>
        <v>0</v>
      </c>
      <c r="BL156" s="23" t="s">
        <v>128</v>
      </c>
      <c r="BM156" s="23" t="s">
        <v>315</v>
      </c>
    </row>
    <row r="157" spans="2:65" s="1" customFormat="1" ht="16.5" customHeight="1">
      <c r="B157" s="168"/>
      <c r="C157" s="169" t="s">
        <v>316</v>
      </c>
      <c r="D157" s="169" t="s">
        <v>124</v>
      </c>
      <c r="E157" s="170" t="s">
        <v>317</v>
      </c>
      <c r="F157" s="171" t="s">
        <v>318</v>
      </c>
      <c r="G157" s="172" t="s">
        <v>185</v>
      </c>
      <c r="H157" s="173">
        <v>0.94899999999999995</v>
      </c>
      <c r="I157" s="174"/>
      <c r="J157" s="175">
        <f t="shared" si="10"/>
        <v>0</v>
      </c>
      <c r="K157" s="298" t="s">
        <v>503</v>
      </c>
      <c r="L157" s="40"/>
      <c r="M157" s="176" t="s">
        <v>5</v>
      </c>
      <c r="N157" s="216" t="s">
        <v>44</v>
      </c>
      <c r="O157" s="217"/>
      <c r="P157" s="218">
        <f t="shared" si="11"/>
        <v>0</v>
      </c>
      <c r="Q157" s="218">
        <v>0</v>
      </c>
      <c r="R157" s="218">
        <f t="shared" si="12"/>
        <v>0</v>
      </c>
      <c r="S157" s="218">
        <v>0</v>
      </c>
      <c r="T157" s="219">
        <f t="shared" si="13"/>
        <v>0</v>
      </c>
      <c r="AR157" s="23" t="s">
        <v>128</v>
      </c>
      <c r="AT157" s="23" t="s">
        <v>124</v>
      </c>
      <c r="AU157" s="23" t="s">
        <v>136</v>
      </c>
      <c r="AY157" s="23" t="s">
        <v>122</v>
      </c>
      <c r="BE157" s="180">
        <f t="shared" si="14"/>
        <v>0</v>
      </c>
      <c r="BF157" s="180">
        <f t="shared" si="15"/>
        <v>0</v>
      </c>
      <c r="BG157" s="180">
        <f t="shared" si="16"/>
        <v>0</v>
      </c>
      <c r="BH157" s="180">
        <f t="shared" si="17"/>
        <v>0</v>
      </c>
      <c r="BI157" s="180">
        <f t="shared" si="18"/>
        <v>0</v>
      </c>
      <c r="BJ157" s="23" t="s">
        <v>81</v>
      </c>
      <c r="BK157" s="180">
        <f t="shared" si="19"/>
        <v>0</v>
      </c>
      <c r="BL157" s="23" t="s">
        <v>128</v>
      </c>
      <c r="BM157" s="23" t="s">
        <v>319</v>
      </c>
    </row>
    <row r="158" spans="2:65" s="1" customFormat="1" ht="6.95" customHeight="1">
      <c r="B158" s="55"/>
      <c r="C158" s="56"/>
      <c r="D158" s="56"/>
      <c r="E158" s="56"/>
      <c r="F158" s="56"/>
      <c r="G158" s="56"/>
      <c r="H158" s="56"/>
      <c r="I158" s="122"/>
      <c r="J158" s="56"/>
      <c r="K158" s="56"/>
      <c r="L158" s="40"/>
    </row>
  </sheetData>
  <sheetProtection password="C71F" sheet="1" objects="1" scenarios="1"/>
  <protectedRanges>
    <protectedRange sqref="I86:I157" name="Oblast1"/>
  </protectedRanges>
  <autoFilter ref="C82:K157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>
      <selection activeCell="N10" sqref="N10"/>
    </sheetView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320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48" t="s">
        <v>321</v>
      </c>
      <c r="D4" s="348"/>
      <c r="E4" s="348"/>
      <c r="F4" s="348"/>
      <c r="G4" s="348"/>
      <c r="H4" s="348"/>
      <c r="I4" s="348"/>
      <c r="J4" s="348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322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323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324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325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326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327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328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329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80</v>
      </c>
      <c r="F16" s="349" t="s">
        <v>330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331</v>
      </c>
      <c r="F17" s="349" t="s">
        <v>332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333</v>
      </c>
      <c r="F18" s="349" t="s">
        <v>334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335</v>
      </c>
      <c r="F19" s="349" t="s">
        <v>336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337</v>
      </c>
      <c r="F20" s="349" t="s">
        <v>338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339</v>
      </c>
      <c r="F21" s="349" t="s">
        <v>340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341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342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343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344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345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346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347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348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349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107</v>
      </c>
      <c r="F34" s="229"/>
      <c r="G34" s="349" t="s">
        <v>350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351</v>
      </c>
      <c r="F35" s="229"/>
      <c r="G35" s="349" t="s">
        <v>352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54</v>
      </c>
      <c r="F36" s="229"/>
      <c r="G36" s="349" t="s">
        <v>353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108</v>
      </c>
      <c r="F37" s="229"/>
      <c r="G37" s="349" t="s">
        <v>354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109</v>
      </c>
      <c r="F38" s="229"/>
      <c r="G38" s="349" t="s">
        <v>355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110</v>
      </c>
      <c r="F39" s="229"/>
      <c r="G39" s="349" t="s">
        <v>356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357</v>
      </c>
      <c r="F40" s="229"/>
      <c r="G40" s="349" t="s">
        <v>358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359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360</v>
      </c>
      <c r="F42" s="229"/>
      <c r="G42" s="349" t="s">
        <v>361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112</v>
      </c>
      <c r="F43" s="229"/>
      <c r="G43" s="349" t="s">
        <v>362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363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364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365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366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367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48" t="s">
        <v>368</v>
      </c>
      <c r="D50" s="348"/>
      <c r="E50" s="348"/>
      <c r="F50" s="348"/>
      <c r="G50" s="348"/>
      <c r="H50" s="348"/>
      <c r="I50" s="348"/>
      <c r="J50" s="348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369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370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371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372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373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374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375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1" t="s">
        <v>376</v>
      </c>
      <c r="E60" s="351"/>
      <c r="F60" s="351"/>
      <c r="G60" s="351"/>
      <c r="H60" s="351"/>
      <c r="I60" s="351"/>
      <c r="J60" s="351"/>
      <c r="K60" s="227"/>
    </row>
    <row r="61" spans="2:11" ht="15" customHeight="1">
      <c r="B61" s="226"/>
      <c r="C61" s="231"/>
      <c r="D61" s="349" t="s">
        <v>377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378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1" t="s">
        <v>379</v>
      </c>
      <c r="E64" s="351"/>
      <c r="F64" s="351"/>
      <c r="G64" s="351"/>
      <c r="H64" s="351"/>
      <c r="I64" s="351"/>
      <c r="J64" s="351"/>
      <c r="K64" s="227"/>
    </row>
    <row r="65" spans="2:11" ht="15" customHeight="1">
      <c r="B65" s="226"/>
      <c r="C65" s="231"/>
      <c r="D65" s="349" t="s">
        <v>380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381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382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383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52" t="s">
        <v>88</v>
      </c>
      <c r="D73" s="352"/>
      <c r="E73" s="352"/>
      <c r="F73" s="352"/>
      <c r="G73" s="352"/>
      <c r="H73" s="352"/>
      <c r="I73" s="352"/>
      <c r="J73" s="352"/>
      <c r="K73" s="244"/>
    </row>
    <row r="74" spans="2:11" ht="17.25" customHeight="1">
      <c r="B74" s="243"/>
      <c r="C74" s="245" t="s">
        <v>384</v>
      </c>
      <c r="D74" s="245"/>
      <c r="E74" s="245"/>
      <c r="F74" s="245" t="s">
        <v>385</v>
      </c>
      <c r="G74" s="246"/>
      <c r="H74" s="245" t="s">
        <v>108</v>
      </c>
      <c r="I74" s="245" t="s">
        <v>58</v>
      </c>
      <c r="J74" s="245" t="s">
        <v>386</v>
      </c>
      <c r="K74" s="244"/>
    </row>
    <row r="75" spans="2:11" ht="17.25" customHeight="1">
      <c r="B75" s="243"/>
      <c r="C75" s="247" t="s">
        <v>387</v>
      </c>
      <c r="D75" s="247"/>
      <c r="E75" s="247"/>
      <c r="F75" s="248" t="s">
        <v>388</v>
      </c>
      <c r="G75" s="249"/>
      <c r="H75" s="247"/>
      <c r="I75" s="247"/>
      <c r="J75" s="247" t="s">
        <v>389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54</v>
      </c>
      <c r="D77" s="250"/>
      <c r="E77" s="250"/>
      <c r="F77" s="252" t="s">
        <v>390</v>
      </c>
      <c r="G77" s="251"/>
      <c r="H77" s="233" t="s">
        <v>391</v>
      </c>
      <c r="I77" s="233" t="s">
        <v>392</v>
      </c>
      <c r="J77" s="233">
        <v>20</v>
      </c>
      <c r="K77" s="244"/>
    </row>
    <row r="78" spans="2:11" ht="15" customHeight="1">
      <c r="B78" s="243"/>
      <c r="C78" s="233" t="s">
        <v>393</v>
      </c>
      <c r="D78" s="233"/>
      <c r="E78" s="233"/>
      <c r="F78" s="252" t="s">
        <v>390</v>
      </c>
      <c r="G78" s="251"/>
      <c r="H78" s="233" t="s">
        <v>394</v>
      </c>
      <c r="I78" s="233" t="s">
        <v>392</v>
      </c>
      <c r="J78" s="233">
        <v>120</v>
      </c>
      <c r="K78" s="244"/>
    </row>
    <row r="79" spans="2:11" ht="15" customHeight="1">
      <c r="B79" s="253"/>
      <c r="C79" s="233" t="s">
        <v>395</v>
      </c>
      <c r="D79" s="233"/>
      <c r="E79" s="233"/>
      <c r="F79" s="252" t="s">
        <v>396</v>
      </c>
      <c r="G79" s="251"/>
      <c r="H79" s="233" t="s">
        <v>397</v>
      </c>
      <c r="I79" s="233" t="s">
        <v>392</v>
      </c>
      <c r="J79" s="233">
        <v>50</v>
      </c>
      <c r="K79" s="244"/>
    </row>
    <row r="80" spans="2:11" ht="15" customHeight="1">
      <c r="B80" s="253"/>
      <c r="C80" s="233" t="s">
        <v>398</v>
      </c>
      <c r="D80" s="233"/>
      <c r="E80" s="233"/>
      <c r="F80" s="252" t="s">
        <v>390</v>
      </c>
      <c r="G80" s="251"/>
      <c r="H80" s="233" t="s">
        <v>399</v>
      </c>
      <c r="I80" s="233" t="s">
        <v>400</v>
      </c>
      <c r="J80" s="233"/>
      <c r="K80" s="244"/>
    </row>
    <row r="81" spans="2:11" ht="15" customHeight="1">
      <c r="B81" s="253"/>
      <c r="C81" s="254" t="s">
        <v>401</v>
      </c>
      <c r="D81" s="254"/>
      <c r="E81" s="254"/>
      <c r="F81" s="255" t="s">
        <v>396</v>
      </c>
      <c r="G81" s="254"/>
      <c r="H81" s="254" t="s">
        <v>402</v>
      </c>
      <c r="I81" s="254" t="s">
        <v>392</v>
      </c>
      <c r="J81" s="254">
        <v>15</v>
      </c>
      <c r="K81" s="244"/>
    </row>
    <row r="82" spans="2:11" ht="15" customHeight="1">
      <c r="B82" s="253"/>
      <c r="C82" s="254" t="s">
        <v>403</v>
      </c>
      <c r="D82" s="254"/>
      <c r="E82" s="254"/>
      <c r="F82" s="255" t="s">
        <v>396</v>
      </c>
      <c r="G82" s="254"/>
      <c r="H82" s="254" t="s">
        <v>404</v>
      </c>
      <c r="I82" s="254" t="s">
        <v>392</v>
      </c>
      <c r="J82" s="254">
        <v>15</v>
      </c>
      <c r="K82" s="244"/>
    </row>
    <row r="83" spans="2:11" ht="15" customHeight="1">
      <c r="B83" s="253"/>
      <c r="C83" s="254" t="s">
        <v>405</v>
      </c>
      <c r="D83" s="254"/>
      <c r="E83" s="254"/>
      <c r="F83" s="255" t="s">
        <v>396</v>
      </c>
      <c r="G83" s="254"/>
      <c r="H83" s="254" t="s">
        <v>406</v>
      </c>
      <c r="I83" s="254" t="s">
        <v>392</v>
      </c>
      <c r="J83" s="254">
        <v>20</v>
      </c>
      <c r="K83" s="244"/>
    </row>
    <row r="84" spans="2:11" ht="15" customHeight="1">
      <c r="B84" s="253"/>
      <c r="C84" s="254" t="s">
        <v>407</v>
      </c>
      <c r="D84" s="254"/>
      <c r="E84" s="254"/>
      <c r="F84" s="255" t="s">
        <v>396</v>
      </c>
      <c r="G84" s="254"/>
      <c r="H84" s="254" t="s">
        <v>408</v>
      </c>
      <c r="I84" s="254" t="s">
        <v>392</v>
      </c>
      <c r="J84" s="254">
        <v>20</v>
      </c>
      <c r="K84" s="244"/>
    </row>
    <row r="85" spans="2:11" ht="15" customHeight="1">
      <c r="B85" s="253"/>
      <c r="C85" s="233" t="s">
        <v>409</v>
      </c>
      <c r="D85" s="233"/>
      <c r="E85" s="233"/>
      <c r="F85" s="252" t="s">
        <v>396</v>
      </c>
      <c r="G85" s="251"/>
      <c r="H85" s="233" t="s">
        <v>410</v>
      </c>
      <c r="I85" s="233" t="s">
        <v>392</v>
      </c>
      <c r="J85" s="233">
        <v>50</v>
      </c>
      <c r="K85" s="244"/>
    </row>
    <row r="86" spans="2:11" ht="15" customHeight="1">
      <c r="B86" s="253"/>
      <c r="C86" s="233" t="s">
        <v>411</v>
      </c>
      <c r="D86" s="233"/>
      <c r="E86" s="233"/>
      <c r="F86" s="252" t="s">
        <v>396</v>
      </c>
      <c r="G86" s="251"/>
      <c r="H86" s="233" t="s">
        <v>412</v>
      </c>
      <c r="I86" s="233" t="s">
        <v>392</v>
      </c>
      <c r="J86" s="233">
        <v>20</v>
      </c>
      <c r="K86" s="244"/>
    </row>
    <row r="87" spans="2:11" ht="15" customHeight="1">
      <c r="B87" s="253"/>
      <c r="C87" s="233" t="s">
        <v>413</v>
      </c>
      <c r="D87" s="233"/>
      <c r="E87" s="233"/>
      <c r="F87" s="252" t="s">
        <v>396</v>
      </c>
      <c r="G87" s="251"/>
      <c r="H87" s="233" t="s">
        <v>414</v>
      </c>
      <c r="I87" s="233" t="s">
        <v>392</v>
      </c>
      <c r="J87" s="233">
        <v>20</v>
      </c>
      <c r="K87" s="244"/>
    </row>
    <row r="88" spans="2:11" ht="15" customHeight="1">
      <c r="B88" s="253"/>
      <c r="C88" s="233" t="s">
        <v>415</v>
      </c>
      <c r="D88" s="233"/>
      <c r="E88" s="233"/>
      <c r="F88" s="252" t="s">
        <v>396</v>
      </c>
      <c r="G88" s="251"/>
      <c r="H88" s="233" t="s">
        <v>416</v>
      </c>
      <c r="I88" s="233" t="s">
        <v>392</v>
      </c>
      <c r="J88" s="233">
        <v>50</v>
      </c>
      <c r="K88" s="244"/>
    </row>
    <row r="89" spans="2:11" ht="15" customHeight="1">
      <c r="B89" s="253"/>
      <c r="C89" s="233" t="s">
        <v>417</v>
      </c>
      <c r="D89" s="233"/>
      <c r="E89" s="233"/>
      <c r="F89" s="252" t="s">
        <v>396</v>
      </c>
      <c r="G89" s="251"/>
      <c r="H89" s="233" t="s">
        <v>417</v>
      </c>
      <c r="I89" s="233" t="s">
        <v>392</v>
      </c>
      <c r="J89" s="233">
        <v>50</v>
      </c>
      <c r="K89" s="244"/>
    </row>
    <row r="90" spans="2:11" ht="15" customHeight="1">
      <c r="B90" s="253"/>
      <c r="C90" s="233" t="s">
        <v>113</v>
      </c>
      <c r="D90" s="233"/>
      <c r="E90" s="233"/>
      <c r="F90" s="252" t="s">
        <v>396</v>
      </c>
      <c r="G90" s="251"/>
      <c r="H90" s="233" t="s">
        <v>418</v>
      </c>
      <c r="I90" s="233" t="s">
        <v>392</v>
      </c>
      <c r="J90" s="233">
        <v>255</v>
      </c>
      <c r="K90" s="244"/>
    </row>
    <row r="91" spans="2:11" ht="15" customHeight="1">
      <c r="B91" s="253"/>
      <c r="C91" s="233" t="s">
        <v>419</v>
      </c>
      <c r="D91" s="233"/>
      <c r="E91" s="233"/>
      <c r="F91" s="252" t="s">
        <v>390</v>
      </c>
      <c r="G91" s="251"/>
      <c r="H91" s="233" t="s">
        <v>420</v>
      </c>
      <c r="I91" s="233" t="s">
        <v>421</v>
      </c>
      <c r="J91" s="233"/>
      <c r="K91" s="244"/>
    </row>
    <row r="92" spans="2:11" ht="15" customHeight="1">
      <c r="B92" s="253"/>
      <c r="C92" s="233" t="s">
        <v>422</v>
      </c>
      <c r="D92" s="233"/>
      <c r="E92" s="233"/>
      <c r="F92" s="252" t="s">
        <v>390</v>
      </c>
      <c r="G92" s="251"/>
      <c r="H92" s="233" t="s">
        <v>423</v>
      </c>
      <c r="I92" s="233" t="s">
        <v>424</v>
      </c>
      <c r="J92" s="233"/>
      <c r="K92" s="244"/>
    </row>
    <row r="93" spans="2:11" ht="15" customHeight="1">
      <c r="B93" s="253"/>
      <c r="C93" s="233" t="s">
        <v>425</v>
      </c>
      <c r="D93" s="233"/>
      <c r="E93" s="233"/>
      <c r="F93" s="252" t="s">
        <v>390</v>
      </c>
      <c r="G93" s="251"/>
      <c r="H93" s="233" t="s">
        <v>425</v>
      </c>
      <c r="I93" s="233" t="s">
        <v>424</v>
      </c>
      <c r="J93" s="233"/>
      <c r="K93" s="244"/>
    </row>
    <row r="94" spans="2:11" ht="15" customHeight="1">
      <c r="B94" s="253"/>
      <c r="C94" s="233" t="s">
        <v>39</v>
      </c>
      <c r="D94" s="233"/>
      <c r="E94" s="233"/>
      <c r="F94" s="252" t="s">
        <v>390</v>
      </c>
      <c r="G94" s="251"/>
      <c r="H94" s="233" t="s">
        <v>426</v>
      </c>
      <c r="I94" s="233" t="s">
        <v>424</v>
      </c>
      <c r="J94" s="233"/>
      <c r="K94" s="244"/>
    </row>
    <row r="95" spans="2:11" ht="15" customHeight="1">
      <c r="B95" s="253"/>
      <c r="C95" s="233" t="s">
        <v>49</v>
      </c>
      <c r="D95" s="233"/>
      <c r="E95" s="233"/>
      <c r="F95" s="252" t="s">
        <v>390</v>
      </c>
      <c r="G95" s="251"/>
      <c r="H95" s="233" t="s">
        <v>427</v>
      </c>
      <c r="I95" s="233" t="s">
        <v>424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52" t="s">
        <v>428</v>
      </c>
      <c r="D100" s="352"/>
      <c r="E100" s="352"/>
      <c r="F100" s="352"/>
      <c r="G100" s="352"/>
      <c r="H100" s="352"/>
      <c r="I100" s="352"/>
      <c r="J100" s="352"/>
      <c r="K100" s="244"/>
    </row>
    <row r="101" spans="2:11" ht="17.25" customHeight="1">
      <c r="B101" s="243"/>
      <c r="C101" s="245" t="s">
        <v>384</v>
      </c>
      <c r="D101" s="245"/>
      <c r="E101" s="245"/>
      <c r="F101" s="245" t="s">
        <v>385</v>
      </c>
      <c r="G101" s="246"/>
      <c r="H101" s="245" t="s">
        <v>108</v>
      </c>
      <c r="I101" s="245" t="s">
        <v>58</v>
      </c>
      <c r="J101" s="245" t="s">
        <v>386</v>
      </c>
      <c r="K101" s="244"/>
    </row>
    <row r="102" spans="2:11" ht="17.25" customHeight="1">
      <c r="B102" s="243"/>
      <c r="C102" s="247" t="s">
        <v>387</v>
      </c>
      <c r="D102" s="247"/>
      <c r="E102" s="247"/>
      <c r="F102" s="248" t="s">
        <v>388</v>
      </c>
      <c r="G102" s="249"/>
      <c r="H102" s="247"/>
      <c r="I102" s="247"/>
      <c r="J102" s="247" t="s">
        <v>389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54</v>
      </c>
      <c r="D104" s="250"/>
      <c r="E104" s="250"/>
      <c r="F104" s="252" t="s">
        <v>390</v>
      </c>
      <c r="G104" s="261"/>
      <c r="H104" s="233" t="s">
        <v>429</v>
      </c>
      <c r="I104" s="233" t="s">
        <v>392</v>
      </c>
      <c r="J104" s="233">
        <v>20</v>
      </c>
      <c r="K104" s="244"/>
    </row>
    <row r="105" spans="2:11" ht="15" customHeight="1">
      <c r="B105" s="243"/>
      <c r="C105" s="233" t="s">
        <v>393</v>
      </c>
      <c r="D105" s="233"/>
      <c r="E105" s="233"/>
      <c r="F105" s="252" t="s">
        <v>390</v>
      </c>
      <c r="G105" s="233"/>
      <c r="H105" s="233" t="s">
        <v>429</v>
      </c>
      <c r="I105" s="233" t="s">
        <v>392</v>
      </c>
      <c r="J105" s="233">
        <v>120</v>
      </c>
      <c r="K105" s="244"/>
    </row>
    <row r="106" spans="2:11" ht="15" customHeight="1">
      <c r="B106" s="253"/>
      <c r="C106" s="233" t="s">
        <v>395</v>
      </c>
      <c r="D106" s="233"/>
      <c r="E106" s="233"/>
      <c r="F106" s="252" t="s">
        <v>396</v>
      </c>
      <c r="G106" s="233"/>
      <c r="H106" s="233" t="s">
        <v>429</v>
      </c>
      <c r="I106" s="233" t="s">
        <v>392</v>
      </c>
      <c r="J106" s="233">
        <v>50</v>
      </c>
      <c r="K106" s="244"/>
    </row>
    <row r="107" spans="2:11" ht="15" customHeight="1">
      <c r="B107" s="253"/>
      <c r="C107" s="233" t="s">
        <v>398</v>
      </c>
      <c r="D107" s="233"/>
      <c r="E107" s="233"/>
      <c r="F107" s="252" t="s">
        <v>390</v>
      </c>
      <c r="G107" s="233"/>
      <c r="H107" s="233" t="s">
        <v>429</v>
      </c>
      <c r="I107" s="233" t="s">
        <v>400</v>
      </c>
      <c r="J107" s="233"/>
      <c r="K107" s="244"/>
    </row>
    <row r="108" spans="2:11" ht="15" customHeight="1">
      <c r="B108" s="253"/>
      <c r="C108" s="233" t="s">
        <v>409</v>
      </c>
      <c r="D108" s="233"/>
      <c r="E108" s="233"/>
      <c r="F108" s="252" t="s">
        <v>396</v>
      </c>
      <c r="G108" s="233"/>
      <c r="H108" s="233" t="s">
        <v>429</v>
      </c>
      <c r="I108" s="233" t="s">
        <v>392</v>
      </c>
      <c r="J108" s="233">
        <v>50</v>
      </c>
      <c r="K108" s="244"/>
    </row>
    <row r="109" spans="2:11" ht="15" customHeight="1">
      <c r="B109" s="253"/>
      <c r="C109" s="233" t="s">
        <v>417</v>
      </c>
      <c r="D109" s="233"/>
      <c r="E109" s="233"/>
      <c r="F109" s="252" t="s">
        <v>396</v>
      </c>
      <c r="G109" s="233"/>
      <c r="H109" s="233" t="s">
        <v>429</v>
      </c>
      <c r="I109" s="233" t="s">
        <v>392</v>
      </c>
      <c r="J109" s="233">
        <v>50</v>
      </c>
      <c r="K109" s="244"/>
    </row>
    <row r="110" spans="2:11" ht="15" customHeight="1">
      <c r="B110" s="253"/>
      <c r="C110" s="233" t="s">
        <v>415</v>
      </c>
      <c r="D110" s="233"/>
      <c r="E110" s="233"/>
      <c r="F110" s="252" t="s">
        <v>396</v>
      </c>
      <c r="G110" s="233"/>
      <c r="H110" s="233" t="s">
        <v>429</v>
      </c>
      <c r="I110" s="233" t="s">
        <v>392</v>
      </c>
      <c r="J110" s="233">
        <v>50</v>
      </c>
      <c r="K110" s="244"/>
    </row>
    <row r="111" spans="2:11" ht="15" customHeight="1">
      <c r="B111" s="253"/>
      <c r="C111" s="233" t="s">
        <v>54</v>
      </c>
      <c r="D111" s="233"/>
      <c r="E111" s="233"/>
      <c r="F111" s="252" t="s">
        <v>390</v>
      </c>
      <c r="G111" s="233"/>
      <c r="H111" s="233" t="s">
        <v>430</v>
      </c>
      <c r="I111" s="233" t="s">
        <v>392</v>
      </c>
      <c r="J111" s="233">
        <v>20</v>
      </c>
      <c r="K111" s="244"/>
    </row>
    <row r="112" spans="2:11" ht="15" customHeight="1">
      <c r="B112" s="253"/>
      <c r="C112" s="233" t="s">
        <v>431</v>
      </c>
      <c r="D112" s="233"/>
      <c r="E112" s="233"/>
      <c r="F112" s="252" t="s">
        <v>390</v>
      </c>
      <c r="G112" s="233"/>
      <c r="H112" s="233" t="s">
        <v>432</v>
      </c>
      <c r="I112" s="233" t="s">
        <v>392</v>
      </c>
      <c r="J112" s="233">
        <v>120</v>
      </c>
      <c r="K112" s="244"/>
    </row>
    <row r="113" spans="2:11" ht="15" customHeight="1">
      <c r="B113" s="253"/>
      <c r="C113" s="233" t="s">
        <v>39</v>
      </c>
      <c r="D113" s="233"/>
      <c r="E113" s="233"/>
      <c r="F113" s="252" t="s">
        <v>390</v>
      </c>
      <c r="G113" s="233"/>
      <c r="H113" s="233" t="s">
        <v>433</v>
      </c>
      <c r="I113" s="233" t="s">
        <v>424</v>
      </c>
      <c r="J113" s="233"/>
      <c r="K113" s="244"/>
    </row>
    <row r="114" spans="2:11" ht="15" customHeight="1">
      <c r="B114" s="253"/>
      <c r="C114" s="233" t="s">
        <v>49</v>
      </c>
      <c r="D114" s="233"/>
      <c r="E114" s="233"/>
      <c r="F114" s="252" t="s">
        <v>390</v>
      </c>
      <c r="G114" s="233"/>
      <c r="H114" s="233" t="s">
        <v>434</v>
      </c>
      <c r="I114" s="233" t="s">
        <v>424</v>
      </c>
      <c r="J114" s="233"/>
      <c r="K114" s="244"/>
    </row>
    <row r="115" spans="2:11" ht="15" customHeight="1">
      <c r="B115" s="253"/>
      <c r="C115" s="233" t="s">
        <v>58</v>
      </c>
      <c r="D115" s="233"/>
      <c r="E115" s="233"/>
      <c r="F115" s="252" t="s">
        <v>390</v>
      </c>
      <c r="G115" s="233"/>
      <c r="H115" s="233" t="s">
        <v>435</v>
      </c>
      <c r="I115" s="233" t="s">
        <v>436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437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384</v>
      </c>
      <c r="D121" s="245"/>
      <c r="E121" s="245"/>
      <c r="F121" s="245" t="s">
        <v>385</v>
      </c>
      <c r="G121" s="246"/>
      <c r="H121" s="245" t="s">
        <v>108</v>
      </c>
      <c r="I121" s="245" t="s">
        <v>58</v>
      </c>
      <c r="J121" s="245" t="s">
        <v>386</v>
      </c>
      <c r="K121" s="271"/>
    </row>
    <row r="122" spans="2:11" ht="17.25" customHeight="1">
      <c r="B122" s="270"/>
      <c r="C122" s="247" t="s">
        <v>387</v>
      </c>
      <c r="D122" s="247"/>
      <c r="E122" s="247"/>
      <c r="F122" s="248" t="s">
        <v>388</v>
      </c>
      <c r="G122" s="249"/>
      <c r="H122" s="247"/>
      <c r="I122" s="247"/>
      <c r="J122" s="247" t="s">
        <v>389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393</v>
      </c>
      <c r="D124" s="250"/>
      <c r="E124" s="250"/>
      <c r="F124" s="252" t="s">
        <v>390</v>
      </c>
      <c r="G124" s="233"/>
      <c r="H124" s="233" t="s">
        <v>429</v>
      </c>
      <c r="I124" s="233" t="s">
        <v>392</v>
      </c>
      <c r="J124" s="233">
        <v>120</v>
      </c>
      <c r="K124" s="274"/>
    </row>
    <row r="125" spans="2:11" ht="15" customHeight="1">
      <c r="B125" s="272"/>
      <c r="C125" s="233" t="s">
        <v>438</v>
      </c>
      <c r="D125" s="233"/>
      <c r="E125" s="233"/>
      <c r="F125" s="252" t="s">
        <v>390</v>
      </c>
      <c r="G125" s="233"/>
      <c r="H125" s="233" t="s">
        <v>439</v>
      </c>
      <c r="I125" s="233" t="s">
        <v>392</v>
      </c>
      <c r="J125" s="233" t="s">
        <v>440</v>
      </c>
      <c r="K125" s="274"/>
    </row>
    <row r="126" spans="2:11" ht="15" customHeight="1">
      <c r="B126" s="272"/>
      <c r="C126" s="233" t="s">
        <v>339</v>
      </c>
      <c r="D126" s="233"/>
      <c r="E126" s="233"/>
      <c r="F126" s="252" t="s">
        <v>390</v>
      </c>
      <c r="G126" s="233"/>
      <c r="H126" s="233" t="s">
        <v>441</v>
      </c>
      <c r="I126" s="233" t="s">
        <v>392</v>
      </c>
      <c r="J126" s="233" t="s">
        <v>440</v>
      </c>
      <c r="K126" s="274"/>
    </row>
    <row r="127" spans="2:11" ht="15" customHeight="1">
      <c r="B127" s="272"/>
      <c r="C127" s="233" t="s">
        <v>401</v>
      </c>
      <c r="D127" s="233"/>
      <c r="E127" s="233"/>
      <c r="F127" s="252" t="s">
        <v>396</v>
      </c>
      <c r="G127" s="233"/>
      <c r="H127" s="233" t="s">
        <v>402</v>
      </c>
      <c r="I127" s="233" t="s">
        <v>392</v>
      </c>
      <c r="J127" s="233">
        <v>15</v>
      </c>
      <c r="K127" s="274"/>
    </row>
    <row r="128" spans="2:11" ht="15" customHeight="1">
      <c r="B128" s="272"/>
      <c r="C128" s="254" t="s">
        <v>403</v>
      </c>
      <c r="D128" s="254"/>
      <c r="E128" s="254"/>
      <c r="F128" s="255" t="s">
        <v>396</v>
      </c>
      <c r="G128" s="254"/>
      <c r="H128" s="254" t="s">
        <v>404</v>
      </c>
      <c r="I128" s="254" t="s">
        <v>392</v>
      </c>
      <c r="J128" s="254">
        <v>15</v>
      </c>
      <c r="K128" s="274"/>
    </row>
    <row r="129" spans="2:11" ht="15" customHeight="1">
      <c r="B129" s="272"/>
      <c r="C129" s="254" t="s">
        <v>405</v>
      </c>
      <c r="D129" s="254"/>
      <c r="E129" s="254"/>
      <c r="F129" s="255" t="s">
        <v>396</v>
      </c>
      <c r="G129" s="254"/>
      <c r="H129" s="254" t="s">
        <v>406</v>
      </c>
      <c r="I129" s="254" t="s">
        <v>392</v>
      </c>
      <c r="J129" s="254">
        <v>20</v>
      </c>
      <c r="K129" s="274"/>
    </row>
    <row r="130" spans="2:11" ht="15" customHeight="1">
      <c r="B130" s="272"/>
      <c r="C130" s="254" t="s">
        <v>407</v>
      </c>
      <c r="D130" s="254"/>
      <c r="E130" s="254"/>
      <c r="F130" s="255" t="s">
        <v>396</v>
      </c>
      <c r="G130" s="254"/>
      <c r="H130" s="254" t="s">
        <v>408</v>
      </c>
      <c r="I130" s="254" t="s">
        <v>392</v>
      </c>
      <c r="J130" s="254">
        <v>20</v>
      </c>
      <c r="K130" s="274"/>
    </row>
    <row r="131" spans="2:11" ht="15" customHeight="1">
      <c r="B131" s="272"/>
      <c r="C131" s="233" t="s">
        <v>395</v>
      </c>
      <c r="D131" s="233"/>
      <c r="E131" s="233"/>
      <c r="F131" s="252" t="s">
        <v>396</v>
      </c>
      <c r="G131" s="233"/>
      <c r="H131" s="233" t="s">
        <v>429</v>
      </c>
      <c r="I131" s="233" t="s">
        <v>392</v>
      </c>
      <c r="J131" s="233">
        <v>50</v>
      </c>
      <c r="K131" s="274"/>
    </row>
    <row r="132" spans="2:11" ht="15" customHeight="1">
      <c r="B132" s="272"/>
      <c r="C132" s="233" t="s">
        <v>409</v>
      </c>
      <c r="D132" s="233"/>
      <c r="E132" s="233"/>
      <c r="F132" s="252" t="s">
        <v>396</v>
      </c>
      <c r="G132" s="233"/>
      <c r="H132" s="233" t="s">
        <v>429</v>
      </c>
      <c r="I132" s="233" t="s">
        <v>392</v>
      </c>
      <c r="J132" s="233">
        <v>50</v>
      </c>
      <c r="K132" s="274"/>
    </row>
    <row r="133" spans="2:11" ht="15" customHeight="1">
      <c r="B133" s="272"/>
      <c r="C133" s="233" t="s">
        <v>415</v>
      </c>
      <c r="D133" s="233"/>
      <c r="E133" s="233"/>
      <c r="F133" s="252" t="s">
        <v>396</v>
      </c>
      <c r="G133" s="233"/>
      <c r="H133" s="233" t="s">
        <v>429</v>
      </c>
      <c r="I133" s="233" t="s">
        <v>392</v>
      </c>
      <c r="J133" s="233">
        <v>50</v>
      </c>
      <c r="K133" s="274"/>
    </row>
    <row r="134" spans="2:11" ht="15" customHeight="1">
      <c r="B134" s="272"/>
      <c r="C134" s="233" t="s">
        <v>417</v>
      </c>
      <c r="D134" s="233"/>
      <c r="E134" s="233"/>
      <c r="F134" s="252" t="s">
        <v>396</v>
      </c>
      <c r="G134" s="233"/>
      <c r="H134" s="233" t="s">
        <v>429</v>
      </c>
      <c r="I134" s="233" t="s">
        <v>392</v>
      </c>
      <c r="J134" s="233">
        <v>50</v>
      </c>
      <c r="K134" s="274"/>
    </row>
    <row r="135" spans="2:11" ht="15" customHeight="1">
      <c r="B135" s="272"/>
      <c r="C135" s="233" t="s">
        <v>113</v>
      </c>
      <c r="D135" s="233"/>
      <c r="E135" s="233"/>
      <c r="F135" s="252" t="s">
        <v>396</v>
      </c>
      <c r="G135" s="233"/>
      <c r="H135" s="233" t="s">
        <v>442</v>
      </c>
      <c r="I135" s="233" t="s">
        <v>392</v>
      </c>
      <c r="J135" s="233">
        <v>255</v>
      </c>
      <c r="K135" s="274"/>
    </row>
    <row r="136" spans="2:11" ht="15" customHeight="1">
      <c r="B136" s="272"/>
      <c r="C136" s="233" t="s">
        <v>419</v>
      </c>
      <c r="D136" s="233"/>
      <c r="E136" s="233"/>
      <c r="F136" s="252" t="s">
        <v>390</v>
      </c>
      <c r="G136" s="233"/>
      <c r="H136" s="233" t="s">
        <v>443</v>
      </c>
      <c r="I136" s="233" t="s">
        <v>421</v>
      </c>
      <c r="J136" s="233"/>
      <c r="K136" s="274"/>
    </row>
    <row r="137" spans="2:11" ht="15" customHeight="1">
      <c r="B137" s="272"/>
      <c r="C137" s="233" t="s">
        <v>422</v>
      </c>
      <c r="D137" s="233"/>
      <c r="E137" s="233"/>
      <c r="F137" s="252" t="s">
        <v>390</v>
      </c>
      <c r="G137" s="233"/>
      <c r="H137" s="233" t="s">
        <v>444</v>
      </c>
      <c r="I137" s="233" t="s">
        <v>424</v>
      </c>
      <c r="J137" s="233"/>
      <c r="K137" s="274"/>
    </row>
    <row r="138" spans="2:11" ht="15" customHeight="1">
      <c r="B138" s="272"/>
      <c r="C138" s="233" t="s">
        <v>425</v>
      </c>
      <c r="D138" s="233"/>
      <c r="E138" s="233"/>
      <c r="F138" s="252" t="s">
        <v>390</v>
      </c>
      <c r="G138" s="233"/>
      <c r="H138" s="233" t="s">
        <v>425</v>
      </c>
      <c r="I138" s="233" t="s">
        <v>424</v>
      </c>
      <c r="J138" s="233"/>
      <c r="K138" s="274"/>
    </row>
    <row r="139" spans="2:11" ht="15" customHeight="1">
      <c r="B139" s="272"/>
      <c r="C139" s="233" t="s">
        <v>39</v>
      </c>
      <c r="D139" s="233"/>
      <c r="E139" s="233"/>
      <c r="F139" s="252" t="s">
        <v>390</v>
      </c>
      <c r="G139" s="233"/>
      <c r="H139" s="233" t="s">
        <v>445</v>
      </c>
      <c r="I139" s="233" t="s">
        <v>424</v>
      </c>
      <c r="J139" s="233"/>
      <c r="K139" s="274"/>
    </row>
    <row r="140" spans="2:11" ht="15" customHeight="1">
      <c r="B140" s="272"/>
      <c r="C140" s="233" t="s">
        <v>446</v>
      </c>
      <c r="D140" s="233"/>
      <c r="E140" s="233"/>
      <c r="F140" s="252" t="s">
        <v>390</v>
      </c>
      <c r="G140" s="233"/>
      <c r="H140" s="233" t="s">
        <v>447</v>
      </c>
      <c r="I140" s="233" t="s">
        <v>424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52" t="s">
        <v>448</v>
      </c>
      <c r="D145" s="352"/>
      <c r="E145" s="352"/>
      <c r="F145" s="352"/>
      <c r="G145" s="352"/>
      <c r="H145" s="352"/>
      <c r="I145" s="352"/>
      <c r="J145" s="352"/>
      <c r="K145" s="244"/>
    </row>
    <row r="146" spans="2:11" ht="17.25" customHeight="1">
      <c r="B146" s="243"/>
      <c r="C146" s="245" t="s">
        <v>384</v>
      </c>
      <c r="D146" s="245"/>
      <c r="E146" s="245"/>
      <c r="F146" s="245" t="s">
        <v>385</v>
      </c>
      <c r="G146" s="246"/>
      <c r="H146" s="245" t="s">
        <v>108</v>
      </c>
      <c r="I146" s="245" t="s">
        <v>58</v>
      </c>
      <c r="J146" s="245" t="s">
        <v>386</v>
      </c>
      <c r="K146" s="244"/>
    </row>
    <row r="147" spans="2:11" ht="17.25" customHeight="1">
      <c r="B147" s="243"/>
      <c r="C147" s="247" t="s">
        <v>387</v>
      </c>
      <c r="D147" s="247"/>
      <c r="E147" s="247"/>
      <c r="F147" s="248" t="s">
        <v>388</v>
      </c>
      <c r="G147" s="249"/>
      <c r="H147" s="247"/>
      <c r="I147" s="247"/>
      <c r="J147" s="247" t="s">
        <v>389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393</v>
      </c>
      <c r="D149" s="233"/>
      <c r="E149" s="233"/>
      <c r="F149" s="279" t="s">
        <v>390</v>
      </c>
      <c r="G149" s="233"/>
      <c r="H149" s="278" t="s">
        <v>429</v>
      </c>
      <c r="I149" s="278" t="s">
        <v>392</v>
      </c>
      <c r="J149" s="278">
        <v>120</v>
      </c>
      <c r="K149" s="274"/>
    </row>
    <row r="150" spans="2:11" ht="15" customHeight="1">
      <c r="B150" s="253"/>
      <c r="C150" s="278" t="s">
        <v>438</v>
      </c>
      <c r="D150" s="233"/>
      <c r="E150" s="233"/>
      <c r="F150" s="279" t="s">
        <v>390</v>
      </c>
      <c r="G150" s="233"/>
      <c r="H150" s="278" t="s">
        <v>449</v>
      </c>
      <c r="I150" s="278" t="s">
        <v>392</v>
      </c>
      <c r="J150" s="278" t="s">
        <v>440</v>
      </c>
      <c r="K150" s="274"/>
    </row>
    <row r="151" spans="2:11" ht="15" customHeight="1">
      <c r="B151" s="253"/>
      <c r="C151" s="278" t="s">
        <v>339</v>
      </c>
      <c r="D151" s="233"/>
      <c r="E151" s="233"/>
      <c r="F151" s="279" t="s">
        <v>390</v>
      </c>
      <c r="G151" s="233"/>
      <c r="H151" s="278" t="s">
        <v>450</v>
      </c>
      <c r="I151" s="278" t="s">
        <v>392</v>
      </c>
      <c r="J151" s="278" t="s">
        <v>440</v>
      </c>
      <c r="K151" s="274"/>
    </row>
    <row r="152" spans="2:11" ht="15" customHeight="1">
      <c r="B152" s="253"/>
      <c r="C152" s="278" t="s">
        <v>395</v>
      </c>
      <c r="D152" s="233"/>
      <c r="E152" s="233"/>
      <c r="F152" s="279" t="s">
        <v>396</v>
      </c>
      <c r="G152" s="233"/>
      <c r="H152" s="278" t="s">
        <v>429</v>
      </c>
      <c r="I152" s="278" t="s">
        <v>392</v>
      </c>
      <c r="J152" s="278">
        <v>50</v>
      </c>
      <c r="K152" s="274"/>
    </row>
    <row r="153" spans="2:11" ht="15" customHeight="1">
      <c r="B153" s="253"/>
      <c r="C153" s="278" t="s">
        <v>398</v>
      </c>
      <c r="D153" s="233"/>
      <c r="E153" s="233"/>
      <c r="F153" s="279" t="s">
        <v>390</v>
      </c>
      <c r="G153" s="233"/>
      <c r="H153" s="278" t="s">
        <v>429</v>
      </c>
      <c r="I153" s="278" t="s">
        <v>400</v>
      </c>
      <c r="J153" s="278"/>
      <c r="K153" s="274"/>
    </row>
    <row r="154" spans="2:11" ht="15" customHeight="1">
      <c r="B154" s="253"/>
      <c r="C154" s="278" t="s">
        <v>409</v>
      </c>
      <c r="D154" s="233"/>
      <c r="E154" s="233"/>
      <c r="F154" s="279" t="s">
        <v>396</v>
      </c>
      <c r="G154" s="233"/>
      <c r="H154" s="278" t="s">
        <v>429</v>
      </c>
      <c r="I154" s="278" t="s">
        <v>392</v>
      </c>
      <c r="J154" s="278">
        <v>50</v>
      </c>
      <c r="K154" s="274"/>
    </row>
    <row r="155" spans="2:11" ht="15" customHeight="1">
      <c r="B155" s="253"/>
      <c r="C155" s="278" t="s">
        <v>417</v>
      </c>
      <c r="D155" s="233"/>
      <c r="E155" s="233"/>
      <c r="F155" s="279" t="s">
        <v>396</v>
      </c>
      <c r="G155" s="233"/>
      <c r="H155" s="278" t="s">
        <v>429</v>
      </c>
      <c r="I155" s="278" t="s">
        <v>392</v>
      </c>
      <c r="J155" s="278">
        <v>50</v>
      </c>
      <c r="K155" s="274"/>
    </row>
    <row r="156" spans="2:11" ht="15" customHeight="1">
      <c r="B156" s="253"/>
      <c r="C156" s="278" t="s">
        <v>415</v>
      </c>
      <c r="D156" s="233"/>
      <c r="E156" s="233"/>
      <c r="F156" s="279" t="s">
        <v>396</v>
      </c>
      <c r="G156" s="233"/>
      <c r="H156" s="278" t="s">
        <v>429</v>
      </c>
      <c r="I156" s="278" t="s">
        <v>392</v>
      </c>
      <c r="J156" s="278">
        <v>50</v>
      </c>
      <c r="K156" s="274"/>
    </row>
    <row r="157" spans="2:11" ht="15" customHeight="1">
      <c r="B157" s="253"/>
      <c r="C157" s="278" t="s">
        <v>95</v>
      </c>
      <c r="D157" s="233"/>
      <c r="E157" s="233"/>
      <c r="F157" s="279" t="s">
        <v>390</v>
      </c>
      <c r="G157" s="233"/>
      <c r="H157" s="278" t="s">
        <v>451</v>
      </c>
      <c r="I157" s="278" t="s">
        <v>392</v>
      </c>
      <c r="J157" s="278" t="s">
        <v>452</v>
      </c>
      <c r="K157" s="274"/>
    </row>
    <row r="158" spans="2:11" ht="15" customHeight="1">
      <c r="B158" s="253"/>
      <c r="C158" s="278" t="s">
        <v>453</v>
      </c>
      <c r="D158" s="233"/>
      <c r="E158" s="233"/>
      <c r="F158" s="279" t="s">
        <v>390</v>
      </c>
      <c r="G158" s="233"/>
      <c r="H158" s="278" t="s">
        <v>454</v>
      </c>
      <c r="I158" s="278" t="s">
        <v>424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455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384</v>
      </c>
      <c r="D164" s="245"/>
      <c r="E164" s="245"/>
      <c r="F164" s="245" t="s">
        <v>385</v>
      </c>
      <c r="G164" s="282"/>
      <c r="H164" s="283" t="s">
        <v>108</v>
      </c>
      <c r="I164" s="283" t="s">
        <v>58</v>
      </c>
      <c r="J164" s="245" t="s">
        <v>386</v>
      </c>
      <c r="K164" s="225"/>
    </row>
    <row r="165" spans="2:11" ht="17.25" customHeight="1">
      <c r="B165" s="226"/>
      <c r="C165" s="247" t="s">
        <v>387</v>
      </c>
      <c r="D165" s="247"/>
      <c r="E165" s="247"/>
      <c r="F165" s="248" t="s">
        <v>388</v>
      </c>
      <c r="G165" s="284"/>
      <c r="H165" s="285"/>
      <c r="I165" s="285"/>
      <c r="J165" s="247" t="s">
        <v>389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393</v>
      </c>
      <c r="D167" s="233"/>
      <c r="E167" s="233"/>
      <c r="F167" s="252" t="s">
        <v>390</v>
      </c>
      <c r="G167" s="233"/>
      <c r="H167" s="233" t="s">
        <v>429</v>
      </c>
      <c r="I167" s="233" t="s">
        <v>392</v>
      </c>
      <c r="J167" s="233">
        <v>120</v>
      </c>
      <c r="K167" s="274"/>
    </row>
    <row r="168" spans="2:11" ht="15" customHeight="1">
      <c r="B168" s="253"/>
      <c r="C168" s="233" t="s">
        <v>438</v>
      </c>
      <c r="D168" s="233"/>
      <c r="E168" s="233"/>
      <c r="F168" s="252" t="s">
        <v>390</v>
      </c>
      <c r="G168" s="233"/>
      <c r="H168" s="233" t="s">
        <v>439</v>
      </c>
      <c r="I168" s="233" t="s">
        <v>392</v>
      </c>
      <c r="J168" s="233" t="s">
        <v>440</v>
      </c>
      <c r="K168" s="274"/>
    </row>
    <row r="169" spans="2:11" ht="15" customHeight="1">
      <c r="B169" s="253"/>
      <c r="C169" s="233" t="s">
        <v>339</v>
      </c>
      <c r="D169" s="233"/>
      <c r="E169" s="233"/>
      <c r="F169" s="252" t="s">
        <v>390</v>
      </c>
      <c r="G169" s="233"/>
      <c r="H169" s="233" t="s">
        <v>456</v>
      </c>
      <c r="I169" s="233" t="s">
        <v>392</v>
      </c>
      <c r="J169" s="233" t="s">
        <v>440</v>
      </c>
      <c r="K169" s="274"/>
    </row>
    <row r="170" spans="2:11" ht="15" customHeight="1">
      <c r="B170" s="253"/>
      <c r="C170" s="233" t="s">
        <v>395</v>
      </c>
      <c r="D170" s="233"/>
      <c r="E170" s="233"/>
      <c r="F170" s="252" t="s">
        <v>396</v>
      </c>
      <c r="G170" s="233"/>
      <c r="H170" s="233" t="s">
        <v>456</v>
      </c>
      <c r="I170" s="233" t="s">
        <v>392</v>
      </c>
      <c r="J170" s="233">
        <v>50</v>
      </c>
      <c r="K170" s="274"/>
    </row>
    <row r="171" spans="2:11" ht="15" customHeight="1">
      <c r="B171" s="253"/>
      <c r="C171" s="233" t="s">
        <v>398</v>
      </c>
      <c r="D171" s="233"/>
      <c r="E171" s="233"/>
      <c r="F171" s="252" t="s">
        <v>390</v>
      </c>
      <c r="G171" s="233"/>
      <c r="H171" s="233" t="s">
        <v>456</v>
      </c>
      <c r="I171" s="233" t="s">
        <v>400</v>
      </c>
      <c r="J171" s="233"/>
      <c r="K171" s="274"/>
    </row>
    <row r="172" spans="2:11" ht="15" customHeight="1">
      <c r="B172" s="253"/>
      <c r="C172" s="233" t="s">
        <v>409</v>
      </c>
      <c r="D172" s="233"/>
      <c r="E172" s="233"/>
      <c r="F172" s="252" t="s">
        <v>396</v>
      </c>
      <c r="G172" s="233"/>
      <c r="H172" s="233" t="s">
        <v>456</v>
      </c>
      <c r="I172" s="233" t="s">
        <v>392</v>
      </c>
      <c r="J172" s="233">
        <v>50</v>
      </c>
      <c r="K172" s="274"/>
    </row>
    <row r="173" spans="2:11" ht="15" customHeight="1">
      <c r="B173" s="253"/>
      <c r="C173" s="233" t="s">
        <v>417</v>
      </c>
      <c r="D173" s="233"/>
      <c r="E173" s="233"/>
      <c r="F173" s="252" t="s">
        <v>396</v>
      </c>
      <c r="G173" s="233"/>
      <c r="H173" s="233" t="s">
        <v>456</v>
      </c>
      <c r="I173" s="233" t="s">
        <v>392</v>
      </c>
      <c r="J173" s="233">
        <v>50</v>
      </c>
      <c r="K173" s="274"/>
    </row>
    <row r="174" spans="2:11" ht="15" customHeight="1">
      <c r="B174" s="253"/>
      <c r="C174" s="233" t="s">
        <v>415</v>
      </c>
      <c r="D174" s="233"/>
      <c r="E174" s="233"/>
      <c r="F174" s="252" t="s">
        <v>396</v>
      </c>
      <c r="G174" s="233"/>
      <c r="H174" s="233" t="s">
        <v>456</v>
      </c>
      <c r="I174" s="233" t="s">
        <v>392</v>
      </c>
      <c r="J174" s="233">
        <v>50</v>
      </c>
      <c r="K174" s="274"/>
    </row>
    <row r="175" spans="2:11" ht="15" customHeight="1">
      <c r="B175" s="253"/>
      <c r="C175" s="233" t="s">
        <v>107</v>
      </c>
      <c r="D175" s="233"/>
      <c r="E175" s="233"/>
      <c r="F175" s="252" t="s">
        <v>390</v>
      </c>
      <c r="G175" s="233"/>
      <c r="H175" s="233" t="s">
        <v>457</v>
      </c>
      <c r="I175" s="233" t="s">
        <v>458</v>
      </c>
      <c r="J175" s="233"/>
      <c r="K175" s="274"/>
    </row>
    <row r="176" spans="2:11" ht="15" customHeight="1">
      <c r="B176" s="253"/>
      <c r="C176" s="233" t="s">
        <v>58</v>
      </c>
      <c r="D176" s="233"/>
      <c r="E176" s="233"/>
      <c r="F176" s="252" t="s">
        <v>390</v>
      </c>
      <c r="G176" s="233"/>
      <c r="H176" s="233" t="s">
        <v>459</v>
      </c>
      <c r="I176" s="233" t="s">
        <v>460</v>
      </c>
      <c r="J176" s="233">
        <v>1</v>
      </c>
      <c r="K176" s="274"/>
    </row>
    <row r="177" spans="2:11" ht="15" customHeight="1">
      <c r="B177" s="253"/>
      <c r="C177" s="233" t="s">
        <v>54</v>
      </c>
      <c r="D177" s="233"/>
      <c r="E177" s="233"/>
      <c r="F177" s="252" t="s">
        <v>390</v>
      </c>
      <c r="G177" s="233"/>
      <c r="H177" s="233" t="s">
        <v>461</v>
      </c>
      <c r="I177" s="233" t="s">
        <v>392</v>
      </c>
      <c r="J177" s="233">
        <v>20</v>
      </c>
      <c r="K177" s="274"/>
    </row>
    <row r="178" spans="2:11" ht="15" customHeight="1">
      <c r="B178" s="253"/>
      <c r="C178" s="233" t="s">
        <v>108</v>
      </c>
      <c r="D178" s="233"/>
      <c r="E178" s="233"/>
      <c r="F178" s="252" t="s">
        <v>390</v>
      </c>
      <c r="G178" s="233"/>
      <c r="H178" s="233" t="s">
        <v>462</v>
      </c>
      <c r="I178" s="233" t="s">
        <v>392</v>
      </c>
      <c r="J178" s="233">
        <v>255</v>
      </c>
      <c r="K178" s="274"/>
    </row>
    <row r="179" spans="2:11" ht="15" customHeight="1">
      <c r="B179" s="253"/>
      <c r="C179" s="233" t="s">
        <v>109</v>
      </c>
      <c r="D179" s="233"/>
      <c r="E179" s="233"/>
      <c r="F179" s="252" t="s">
        <v>390</v>
      </c>
      <c r="G179" s="233"/>
      <c r="H179" s="233" t="s">
        <v>355</v>
      </c>
      <c r="I179" s="233" t="s">
        <v>392</v>
      </c>
      <c r="J179" s="233">
        <v>10</v>
      </c>
      <c r="K179" s="274"/>
    </row>
    <row r="180" spans="2:11" ht="15" customHeight="1">
      <c r="B180" s="253"/>
      <c r="C180" s="233" t="s">
        <v>110</v>
      </c>
      <c r="D180" s="233"/>
      <c r="E180" s="233"/>
      <c r="F180" s="252" t="s">
        <v>390</v>
      </c>
      <c r="G180" s="233"/>
      <c r="H180" s="233" t="s">
        <v>463</v>
      </c>
      <c r="I180" s="233" t="s">
        <v>424</v>
      </c>
      <c r="J180" s="233"/>
      <c r="K180" s="274"/>
    </row>
    <row r="181" spans="2:11" ht="15" customHeight="1">
      <c r="B181" s="253"/>
      <c r="C181" s="233" t="s">
        <v>464</v>
      </c>
      <c r="D181" s="233"/>
      <c r="E181" s="233"/>
      <c r="F181" s="252" t="s">
        <v>390</v>
      </c>
      <c r="G181" s="233"/>
      <c r="H181" s="233" t="s">
        <v>465</v>
      </c>
      <c r="I181" s="233" t="s">
        <v>424</v>
      </c>
      <c r="J181" s="233"/>
      <c r="K181" s="274"/>
    </row>
    <row r="182" spans="2:11" ht="15" customHeight="1">
      <c r="B182" s="253"/>
      <c r="C182" s="233" t="s">
        <v>453</v>
      </c>
      <c r="D182" s="233"/>
      <c r="E182" s="233"/>
      <c r="F182" s="252" t="s">
        <v>390</v>
      </c>
      <c r="G182" s="233"/>
      <c r="H182" s="233" t="s">
        <v>466</v>
      </c>
      <c r="I182" s="233" t="s">
        <v>424</v>
      </c>
      <c r="J182" s="233"/>
      <c r="K182" s="274"/>
    </row>
    <row r="183" spans="2:11" ht="15" customHeight="1">
      <c r="B183" s="253"/>
      <c r="C183" s="233" t="s">
        <v>112</v>
      </c>
      <c r="D183" s="233"/>
      <c r="E183" s="233"/>
      <c r="F183" s="252" t="s">
        <v>396</v>
      </c>
      <c r="G183" s="233"/>
      <c r="H183" s="233" t="s">
        <v>467</v>
      </c>
      <c r="I183" s="233" t="s">
        <v>392</v>
      </c>
      <c r="J183" s="233">
        <v>50</v>
      </c>
      <c r="K183" s="274"/>
    </row>
    <row r="184" spans="2:11" ht="15" customHeight="1">
      <c r="B184" s="253"/>
      <c r="C184" s="233" t="s">
        <v>468</v>
      </c>
      <c r="D184" s="233"/>
      <c r="E184" s="233"/>
      <c r="F184" s="252" t="s">
        <v>396</v>
      </c>
      <c r="G184" s="233"/>
      <c r="H184" s="233" t="s">
        <v>469</v>
      </c>
      <c r="I184" s="233" t="s">
        <v>470</v>
      </c>
      <c r="J184" s="233"/>
      <c r="K184" s="274"/>
    </row>
    <row r="185" spans="2:11" ht="15" customHeight="1">
      <c r="B185" s="253"/>
      <c r="C185" s="233" t="s">
        <v>471</v>
      </c>
      <c r="D185" s="233"/>
      <c r="E185" s="233"/>
      <c r="F185" s="252" t="s">
        <v>396</v>
      </c>
      <c r="G185" s="233"/>
      <c r="H185" s="233" t="s">
        <v>472</v>
      </c>
      <c r="I185" s="233" t="s">
        <v>470</v>
      </c>
      <c r="J185" s="233"/>
      <c r="K185" s="274"/>
    </row>
    <row r="186" spans="2:11" ht="15" customHeight="1">
      <c r="B186" s="253"/>
      <c r="C186" s="233" t="s">
        <v>473</v>
      </c>
      <c r="D186" s="233"/>
      <c r="E186" s="233"/>
      <c r="F186" s="252" t="s">
        <v>396</v>
      </c>
      <c r="G186" s="233"/>
      <c r="H186" s="233" t="s">
        <v>474</v>
      </c>
      <c r="I186" s="233" t="s">
        <v>470</v>
      </c>
      <c r="J186" s="233"/>
      <c r="K186" s="274"/>
    </row>
    <row r="187" spans="2:11" ht="15" customHeight="1">
      <c r="B187" s="253"/>
      <c r="C187" s="286" t="s">
        <v>475</v>
      </c>
      <c r="D187" s="233"/>
      <c r="E187" s="233"/>
      <c r="F187" s="252" t="s">
        <v>396</v>
      </c>
      <c r="G187" s="233"/>
      <c r="H187" s="233" t="s">
        <v>476</v>
      </c>
      <c r="I187" s="233" t="s">
        <v>477</v>
      </c>
      <c r="J187" s="287" t="s">
        <v>478</v>
      </c>
      <c r="K187" s="274"/>
    </row>
    <row r="188" spans="2:11" ht="15" customHeight="1">
      <c r="B188" s="253"/>
      <c r="C188" s="238" t="s">
        <v>43</v>
      </c>
      <c r="D188" s="233"/>
      <c r="E188" s="233"/>
      <c r="F188" s="252" t="s">
        <v>390</v>
      </c>
      <c r="G188" s="233"/>
      <c r="H188" s="229" t="s">
        <v>479</v>
      </c>
      <c r="I188" s="233" t="s">
        <v>480</v>
      </c>
      <c r="J188" s="233"/>
      <c r="K188" s="274"/>
    </row>
    <row r="189" spans="2:11" ht="15" customHeight="1">
      <c r="B189" s="253"/>
      <c r="C189" s="238" t="s">
        <v>481</v>
      </c>
      <c r="D189" s="233"/>
      <c r="E189" s="233"/>
      <c r="F189" s="252" t="s">
        <v>390</v>
      </c>
      <c r="G189" s="233"/>
      <c r="H189" s="233" t="s">
        <v>482</v>
      </c>
      <c r="I189" s="233" t="s">
        <v>424</v>
      </c>
      <c r="J189" s="233"/>
      <c r="K189" s="274"/>
    </row>
    <row r="190" spans="2:11" ht="15" customHeight="1">
      <c r="B190" s="253"/>
      <c r="C190" s="238" t="s">
        <v>483</v>
      </c>
      <c r="D190" s="233"/>
      <c r="E190" s="233"/>
      <c r="F190" s="252" t="s">
        <v>390</v>
      </c>
      <c r="G190" s="233"/>
      <c r="H190" s="233" t="s">
        <v>484</v>
      </c>
      <c r="I190" s="233" t="s">
        <v>424</v>
      </c>
      <c r="J190" s="233"/>
      <c r="K190" s="274"/>
    </row>
    <row r="191" spans="2:11" ht="15" customHeight="1">
      <c r="B191" s="253"/>
      <c r="C191" s="238" t="s">
        <v>485</v>
      </c>
      <c r="D191" s="233"/>
      <c r="E191" s="233"/>
      <c r="F191" s="252" t="s">
        <v>396</v>
      </c>
      <c r="G191" s="233"/>
      <c r="H191" s="233" t="s">
        <v>486</v>
      </c>
      <c r="I191" s="233" t="s">
        <v>424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487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488</v>
      </c>
      <c r="D198" s="289"/>
      <c r="E198" s="289"/>
      <c r="F198" s="289" t="s">
        <v>489</v>
      </c>
      <c r="G198" s="290"/>
      <c r="H198" s="353" t="s">
        <v>490</v>
      </c>
      <c r="I198" s="353"/>
      <c r="J198" s="353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480</v>
      </c>
      <c r="D200" s="233"/>
      <c r="E200" s="233"/>
      <c r="F200" s="252" t="s">
        <v>44</v>
      </c>
      <c r="G200" s="233"/>
      <c r="H200" s="350" t="s">
        <v>491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45</v>
      </c>
      <c r="G201" s="233"/>
      <c r="H201" s="350" t="s">
        <v>492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48</v>
      </c>
      <c r="G202" s="233"/>
      <c r="H202" s="350" t="s">
        <v>493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46</v>
      </c>
      <c r="G203" s="233"/>
      <c r="H203" s="350" t="s">
        <v>494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47</v>
      </c>
      <c r="G204" s="233"/>
      <c r="H204" s="350" t="s">
        <v>495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436</v>
      </c>
      <c r="D206" s="233"/>
      <c r="E206" s="233"/>
      <c r="F206" s="252" t="s">
        <v>80</v>
      </c>
      <c r="G206" s="233"/>
      <c r="H206" s="350" t="s">
        <v>496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333</v>
      </c>
      <c r="G207" s="233"/>
      <c r="H207" s="350" t="s">
        <v>334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331</v>
      </c>
      <c r="G208" s="233"/>
      <c r="H208" s="350" t="s">
        <v>497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335</v>
      </c>
      <c r="G209" s="238"/>
      <c r="H209" s="354" t="s">
        <v>336</v>
      </c>
      <c r="I209" s="354"/>
      <c r="J209" s="354"/>
      <c r="K209" s="292"/>
    </row>
    <row r="210" spans="2:11" ht="15" customHeight="1">
      <c r="B210" s="291"/>
      <c r="C210" s="259"/>
      <c r="D210" s="259"/>
      <c r="E210" s="259"/>
      <c r="F210" s="252" t="s">
        <v>337</v>
      </c>
      <c r="G210" s="238"/>
      <c r="H210" s="354" t="s">
        <v>498</v>
      </c>
      <c r="I210" s="354"/>
      <c r="J210" s="35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460</v>
      </c>
      <c r="D212" s="259"/>
      <c r="E212" s="259"/>
      <c r="F212" s="252">
        <v>1</v>
      </c>
      <c r="G212" s="238"/>
      <c r="H212" s="354" t="s">
        <v>499</v>
      </c>
      <c r="I212" s="354"/>
      <c r="J212" s="35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4" t="s">
        <v>500</v>
      </c>
      <c r="I213" s="354"/>
      <c r="J213" s="35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4" t="s">
        <v>501</v>
      </c>
      <c r="I214" s="354"/>
      <c r="J214" s="35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4" t="s">
        <v>502</v>
      </c>
      <c r="I215" s="354"/>
      <c r="J215" s="35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password="C71F" sheet="1" objects="1" scenarios="1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17_2017_01 - SO 04.1 Vodo...</vt:lpstr>
      <vt:lpstr>Pokyny pro vyplnění</vt:lpstr>
      <vt:lpstr>'17_2017_01 - SO 04.1 Vodo...'!Názvy_tisku</vt:lpstr>
      <vt:lpstr>'Rekapitulace stavby'!Názvy_tisku</vt:lpstr>
      <vt:lpstr>'17_2017_01 - SO 04.1 Vodo...'!Oblast_tisku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pc-renata\Renata</dc:creator>
  <cp:lastModifiedBy>valik</cp:lastModifiedBy>
  <dcterms:created xsi:type="dcterms:W3CDTF">2017-11-12T11:37:32Z</dcterms:created>
  <dcterms:modified xsi:type="dcterms:W3CDTF">2018-05-07T13:39:39Z</dcterms:modified>
</cp:coreProperties>
</file>